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tabRatio="726" activeTab="0"/>
  </bookViews>
  <sheets>
    <sheet name="Joukkuekilpailu 1" sheetId="1" r:id="rId1"/>
    <sheet name="Joukkuekilpailu 1 ottelut" sheetId="2" r:id="rId2"/>
    <sheet name="Joukkuekilpailu 2" sheetId="3" r:id="rId3"/>
    <sheet name="Joukkuekilpailu 2 ottelut" sheetId="4" r:id="rId4"/>
  </sheets>
  <definedNames/>
  <calcPr fullCalcOnLoad="1"/>
</workbook>
</file>

<file path=xl/sharedStrings.xml><?xml version="1.0" encoding="utf-8"?>
<sst xmlns="http://schemas.openxmlformats.org/spreadsheetml/2006/main" count="1285" uniqueCount="133">
  <si>
    <t>Tapsan Malja 2024</t>
  </si>
  <si>
    <t>Joukkuekilpailu 1</t>
  </si>
  <si>
    <t>19.5.2024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</si>
  <si>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</si>
  <si>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</si>
  <si>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</si>
  <si>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</si>
  <si>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</si>
  <si>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</si>
  <si>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</si>
  <si>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</si>
  <si>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3830</t>
  </si>
  <si>
    <t>OPT-86</t>
  </si>
  <si>
    <t>10</t>
  </si>
  <si>
    <t>3</t>
  </si>
  <si>
    <t>2</t>
  </si>
  <si>
    <t>3750</t>
  </si>
  <si>
    <t>OPT-86/YNM</t>
  </si>
  <si>
    <t>11</t>
  </si>
  <si>
    <t>3647</t>
  </si>
  <si>
    <t>OPT-86/Heitto</t>
  </si>
  <si>
    <t>4</t>
  </si>
  <si>
    <t>3577</t>
  </si>
  <si>
    <t>YPTS/OPT-86</t>
  </si>
  <si>
    <t>5</t>
  </si>
  <si>
    <t>3443</t>
  </si>
  <si>
    <t>OPT-86/KuPTS</t>
  </si>
  <si>
    <t>6</t>
  </si>
  <si>
    <t>3412</t>
  </si>
  <si>
    <t>KuPTS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</si>
  <si>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</si>
  <si>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</si>
  <si>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</si>
  <si>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</si>
  <si>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</si>
  <si>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</si>
  <si>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</si>
  <si>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</si>
  <si>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3-0</t>
  </si>
  <si>
    <t>2-3</t>
  </si>
  <si>
    <t>3-1</t>
  </si>
  <si>
    <t>2-1</t>
  </si>
  <si>
    <t>2-4</t>
  </si>
  <si>
    <t>1-3</t>
  </si>
  <si>
    <t>3-6</t>
  </si>
  <si>
    <t>1-4</t>
  </si>
  <si>
    <t>3-2</t>
  </si>
  <si>
    <t>2-6</t>
  </si>
  <si>
    <t>3-5</t>
  </si>
  <si>
    <t>0-3</t>
  </si>
  <si>
    <t>1-2</t>
  </si>
  <si>
    <t>2-5</t>
  </si>
  <si>
    <t>4-6</t>
  </si>
  <si>
    <t>1-6</t>
  </si>
  <si>
    <t>4-5</t>
  </si>
  <si>
    <t>3-4</t>
  </si>
  <si>
    <t>5-6</t>
  </si>
  <si>
    <t>KILPAILU</t>
  </si>
  <si>
    <t>Suomen Pöytätennisliitto ry - SPTL</t>
  </si>
  <si>
    <t>JÄRJESTÄJÄ</t>
  </si>
  <si>
    <t>Joukkueottelun pöytäkirja</t>
  </si>
  <si>
    <t>LUOKKA</t>
  </si>
  <si>
    <t>2 pelaajaa</t>
  </si>
  <si>
    <t>PÄIVÄ</t>
  </si>
  <si>
    <t>Koti</t>
  </si>
  <si>
    <t>Vieras</t>
  </si>
  <si>
    <t>A</t>
  </si>
  <si>
    <t>Mäkelä Eetu</t>
  </si>
  <si>
    <t>X</t>
  </si>
  <si>
    <t>Hämäläinen Niko</t>
  </si>
  <si>
    <t>B</t>
  </si>
  <si>
    <t>Vahtola Otso</t>
  </si>
  <si>
    <t>Y</t>
  </si>
  <si>
    <t>Leppänen Konsta</t>
  </si>
  <si>
    <t>Nelinpeli</t>
  </si>
  <si>
    <t>NP</t>
  </si>
  <si>
    <t>Ottelut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</si>
  <si>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</si>
  <si>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</si>
  <si>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</si>
  <si>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</si>
  <si>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</si>
  <si>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</si>
  <si>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</si>
  <si>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</si>
  <si>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</si>
  <si>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</si>
  <si>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</si>
  <si>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Voittaja</t>
  </si>
  <si>
    <t>Bril Iaroslav</t>
  </si>
  <si>
    <t>Siven Pyry</t>
  </si>
  <si>
    <t>Honkavaara Oskari</t>
  </si>
  <si>
    <t>Niemelä Konsta</t>
  </si>
  <si>
    <t>Vimpari Lasse</t>
  </si>
  <si>
    <t>Oinas Luka</t>
  </si>
  <si>
    <t>Åvist Juho</t>
  </si>
  <si>
    <t>Räsänen Elmeri</t>
  </si>
  <si>
    <t>Joukkuekilpailu 2</t>
  </si>
  <si>
    <t>Pelastusarmeija (Karjalainen / Åvist)</t>
  </si>
  <si>
    <t>Romulus (Kauppinen / Tuuttila)</t>
  </si>
  <si>
    <t>PT Jyväskylä/OPT-86</t>
  </si>
  <si>
    <t>2667</t>
  </si>
  <si>
    <t>RePe (Arvola / Lassila)</t>
  </si>
  <si>
    <t>KoKu/PT-60</t>
  </si>
  <si>
    <t>2524</t>
  </si>
  <si>
    <t>Team Burana (Niskala / Tiuraniemi)</t>
  </si>
  <si>
    <t>PT-60</t>
  </si>
  <si>
    <t>1595</t>
  </si>
  <si>
    <t>Sisukkaat naiset (Oleshko / Bielokrynytska)</t>
  </si>
  <si>
    <t>SeSi</t>
  </si>
  <si>
    <t>0</t>
  </si>
  <si>
    <t>Karjalainen Niklas</t>
  </si>
  <si>
    <t>Oleshko Olga</t>
  </si>
  <si>
    <t>Åvist Aapo</t>
  </si>
  <si>
    <t>Bielokrynytska Anastasiia</t>
  </si>
  <si>
    <t>Arvola Juha</t>
  </si>
  <si>
    <t>Lassila Raimo</t>
  </si>
  <si>
    <t>Kauppinen Arto</t>
  </si>
  <si>
    <t>Niskala Juha</t>
  </si>
  <si>
    <t>Tuuttila Tapio</t>
  </si>
  <si>
    <t>Tiuraniemi Tomi</t>
  </si>
  <si>
    <t>Työikäiset (Vimpari / Åvist)</t>
  </si>
  <si>
    <t>Team Evolution (Bril / Honkavaara)</t>
  </si>
  <si>
    <t>Ratamotien kuluttajat (Mäkelä / Vahtola)</t>
  </si>
  <si>
    <t>Pohjoisen patonki (Siven / Niemelä)</t>
  </si>
  <si>
    <t>Munkit (Oinas / Räsänen)</t>
  </si>
  <si>
    <t>Kuopion kuninkaat (Hämäläinen / Leppänen)</t>
  </si>
  <si>
    <t>OPT-86 / Heitto</t>
  </si>
  <si>
    <t>OPT-86 / YNM</t>
  </si>
  <si>
    <t>YPTS / OPT-86</t>
  </si>
  <si>
    <t>OPT-86 / KuPTS</t>
  </si>
  <si>
    <t>KoKu / PT-60</t>
  </si>
  <si>
    <t>PT Jyväskylä / OPT-86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</si>
</sst>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)"/>
    <numFmt numFmtId="165" formatCode="dd/mm/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164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9" fillId="0" borderId="11" xfId="0" applyNumberFormat="1" applyFont="1" applyFill="1" applyBorder="1" applyAlignment="1" applyProtection="1">
      <alignment horizontal="left"/>
      <protection/>
    </xf>
    <xf numFmtId="49" fontId="19" fillId="0" borderId="12" xfId="0" applyNumberFormat="1" applyFont="1" applyFill="1" applyBorder="1" applyAlignment="1" applyProtection="1">
      <alignment horizontal="left"/>
      <protection/>
    </xf>
    <xf numFmtId="49" fontId="19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5" xfId="0" applyNumberFormat="1" applyFont="1" applyFill="1" applyBorder="1" applyAlignment="1" applyProtection="1">
      <alignment horizontal="left"/>
      <protection/>
    </xf>
    <xf numFmtId="49" fontId="20" fillId="0" borderId="16" xfId="0" applyNumberFormat="1" applyFont="1" applyFill="1" applyBorder="1" applyAlignment="1" applyProtection="1">
      <alignment horizontal="left"/>
      <protection/>
    </xf>
    <xf numFmtId="49" fontId="20" fillId="0" borderId="17" xfId="0" applyNumberFormat="1" applyFont="1" applyFill="1" applyBorder="1" applyAlignment="1" applyProtection="1">
      <alignment horizontal="left"/>
      <protection/>
    </xf>
    <xf numFmtId="49" fontId="20" fillId="0" borderId="18" xfId="0" applyNumberFormat="1" applyFont="1" applyFill="1" applyBorder="1" applyAlignment="1" applyProtection="1">
      <alignment horizontal="left"/>
      <protection/>
    </xf>
    <xf numFmtId="49" fontId="20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21" fillId="0" borderId="22" xfId="0" applyNumberFormat="1" applyFont="1" applyFill="1" applyBorder="1" applyAlignment="1" applyProtection="1">
      <alignment horizontal="left"/>
      <protection/>
    </xf>
    <xf numFmtId="49" fontId="21" fillId="0" borderId="14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21" fillId="0" borderId="23" xfId="0" applyNumberFormat="1" applyFont="1" applyFill="1" applyBorder="1" applyAlignment="1" applyProtection="1">
      <alignment horizontal="left"/>
      <protection/>
    </xf>
    <xf numFmtId="49" fontId="20" fillId="0" borderId="21" xfId="0" applyNumberFormat="1" applyFont="1" applyFill="1" applyBorder="1" applyAlignment="1" applyProtection="1">
      <alignment horizontal="left"/>
      <protection/>
    </xf>
    <xf numFmtId="49" fontId="20" fillId="0" borderId="2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/>
      <protection/>
    </xf>
    <xf numFmtId="49" fontId="20" fillId="0" borderId="22" xfId="0" applyNumberFormat="1" applyFont="1" applyFill="1" applyBorder="1" applyAlignment="1" applyProtection="1">
      <alignment horizontal="left"/>
      <protection/>
    </xf>
    <xf numFmtId="0" fontId="21" fillId="0" borderId="22" xfId="57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2" fillId="0" borderId="23" xfId="0" applyFont="1" applyFill="1" applyBorder="1" applyAlignment="1" applyProtection="1">
      <alignment/>
      <protection/>
    </xf>
    <xf numFmtId="0" fontId="23" fillId="0" borderId="25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1" fillId="0" borderId="21" xfId="0" applyFont="1" applyBorder="1" applyAlignment="1">
      <alignment horizontal="left"/>
    </xf>
    <xf numFmtId="0" fontId="2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6" fillId="0" borderId="26" xfId="0" applyFont="1" applyBorder="1" applyAlignment="1">
      <alignment horizontal="center"/>
    </xf>
    <xf numFmtId="164" fontId="27" fillId="0" borderId="27" xfId="56" applyFont="1" applyFill="1" applyBorder="1" applyAlignment="1" applyProtection="1">
      <alignment horizontal="left"/>
      <protection locked="0"/>
    </xf>
    <xf numFmtId="0" fontId="26" fillId="0" borderId="2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64" fontId="24" fillId="0" borderId="29" xfId="56" applyFont="1" applyFill="1" applyBorder="1" applyAlignment="1" applyProtection="1">
      <alignment horizontal="left"/>
      <protection locked="0"/>
    </xf>
    <xf numFmtId="0" fontId="17" fillId="0" borderId="30" xfId="0" applyFont="1" applyBorder="1" applyAlignment="1">
      <alignment horizontal="center"/>
    </xf>
    <xf numFmtId="0" fontId="26" fillId="0" borderId="31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24" fillId="0" borderId="33" xfId="56" applyFont="1" applyFill="1" applyBorder="1" applyAlignment="1" applyProtection="1">
      <alignment horizontal="left"/>
      <protection locked="0"/>
    </xf>
    <xf numFmtId="0" fontId="1" fillId="0" borderId="3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39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41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9" fillId="0" borderId="38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30" fillId="5" borderId="45" xfId="0" applyFont="1" applyFill="1" applyBorder="1" applyAlignment="1">
      <alignment horizontal="center"/>
    </xf>
    <xf numFmtId="0" fontId="30" fillId="5" borderId="46" xfId="0" applyFont="1" applyFill="1" applyBorder="1" applyAlignment="1">
      <alignment horizontal="center"/>
    </xf>
    <xf numFmtId="0" fontId="17" fillId="0" borderId="14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0" fillId="0" borderId="0" xfId="57">
      <alignment/>
      <protection/>
    </xf>
    <xf numFmtId="49" fontId="0" fillId="0" borderId="10" xfId="57" applyNumberFormat="1" applyFont="1" applyFill="1" applyBorder="1" applyAlignment="1" applyProtection="1">
      <alignment horizontal="left"/>
      <protection/>
    </xf>
    <xf numFmtId="49" fontId="19" fillId="0" borderId="12" xfId="57" applyNumberFormat="1" applyFont="1" applyFill="1" applyBorder="1" applyAlignment="1" applyProtection="1">
      <alignment horizontal="left"/>
      <protection/>
    </xf>
    <xf numFmtId="49" fontId="19" fillId="0" borderId="13" xfId="57" applyNumberFormat="1" applyFont="1" applyFill="1" applyBorder="1" applyAlignment="1" applyProtection="1">
      <alignment horizontal="left"/>
      <protection/>
    </xf>
    <xf numFmtId="49" fontId="0" fillId="0" borderId="14" xfId="57" applyNumberFormat="1" applyFont="1" applyFill="1" applyBorder="1" applyAlignment="1" applyProtection="1">
      <alignment horizontal="left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20" fillId="0" borderId="0" xfId="57" applyNumberFormat="1" applyFont="1" applyFill="1" applyBorder="1" applyAlignment="1" applyProtection="1">
      <alignment horizontal="left"/>
      <protection/>
    </xf>
    <xf numFmtId="49" fontId="20" fillId="0" borderId="16" xfId="57" applyNumberFormat="1" applyFont="1" applyFill="1" applyBorder="1" applyAlignment="1" applyProtection="1">
      <alignment horizontal="left"/>
      <protection/>
    </xf>
    <xf numFmtId="49" fontId="20" fillId="0" borderId="18" xfId="57" applyNumberFormat="1" applyFont="1" applyFill="1" applyBorder="1" applyAlignment="1" applyProtection="1">
      <alignment horizontal="left"/>
      <protection/>
    </xf>
    <xf numFmtId="49" fontId="20" fillId="0" borderId="19" xfId="57" applyNumberFormat="1" applyFont="1" applyFill="1" applyBorder="1" applyAlignment="1" applyProtection="1">
      <alignment horizontal="left"/>
      <protection/>
    </xf>
    <xf numFmtId="49" fontId="0" fillId="0" borderId="20" xfId="57" applyNumberFormat="1" applyFont="1" applyFill="1" applyBorder="1" applyAlignment="1" applyProtection="1">
      <alignment horizontal="left"/>
      <protection/>
    </xf>
    <xf numFmtId="49" fontId="0" fillId="0" borderId="21" xfId="57" applyNumberFormat="1" applyFont="1" applyFill="1" applyBorder="1" applyAlignment="1" applyProtection="1">
      <alignment horizontal="left"/>
      <protection/>
    </xf>
    <xf numFmtId="49" fontId="21" fillId="0" borderId="22" xfId="57" applyNumberFormat="1" applyFont="1" applyFill="1" applyBorder="1" applyAlignment="1" applyProtection="1">
      <alignment horizontal="left"/>
      <protection/>
    </xf>
    <xf numFmtId="49" fontId="21" fillId="0" borderId="14" xfId="57" applyNumberFormat="1" applyFont="1" applyFill="1" applyBorder="1" applyAlignment="1" applyProtection="1">
      <alignment horizontal="left"/>
      <protection/>
    </xf>
    <xf numFmtId="49" fontId="21" fillId="0" borderId="0" xfId="57" applyNumberFormat="1" applyFont="1" applyFill="1" applyBorder="1" applyAlignment="1" applyProtection="1">
      <alignment horizontal="left"/>
      <protection/>
    </xf>
    <xf numFmtId="49" fontId="21" fillId="0" borderId="23" xfId="57" applyNumberFormat="1" applyFont="1" applyFill="1" applyBorder="1" applyAlignment="1" applyProtection="1">
      <alignment horizontal="left"/>
      <protection/>
    </xf>
    <xf numFmtId="49" fontId="21" fillId="0" borderId="21" xfId="57" applyNumberFormat="1" applyFont="1" applyFill="1" applyBorder="1" applyAlignment="1" applyProtection="1">
      <alignment horizontal="left"/>
      <protection/>
    </xf>
    <xf numFmtId="49" fontId="21" fillId="0" borderId="20" xfId="57" applyNumberFormat="1" applyFont="1" applyFill="1" applyBorder="1" applyAlignment="1" applyProtection="1">
      <alignment horizontal="left"/>
      <protection/>
    </xf>
    <xf numFmtId="49" fontId="21" fillId="0" borderId="10" xfId="57" applyNumberFormat="1" applyFont="1" applyFill="1" applyBorder="1" applyAlignment="1" applyProtection="1">
      <alignment horizontal="left"/>
      <protection/>
    </xf>
    <xf numFmtId="165" fontId="24" fillId="8" borderId="49" xfId="56" applyNumberFormat="1" applyFont="1" applyFill="1" applyBorder="1" applyAlignment="1" applyProtection="1">
      <alignment horizontal="left"/>
      <protection locked="0"/>
    </xf>
    <xf numFmtId="164" fontId="27" fillId="8" borderId="27" xfId="56" applyFont="1" applyFill="1" applyBorder="1" applyAlignment="1" applyProtection="1">
      <alignment horizontal="left"/>
      <protection locked="0"/>
    </xf>
    <xf numFmtId="164" fontId="27" fillId="8" borderId="26" xfId="56" applyFont="1" applyFill="1" applyBorder="1" applyAlignment="1" applyProtection="1">
      <alignment horizontal="left"/>
      <protection locked="0"/>
    </xf>
    <xf numFmtId="164" fontId="24" fillId="8" borderId="29" xfId="56" applyFont="1" applyFill="1" applyBorder="1" applyAlignment="1" applyProtection="1">
      <alignment horizontal="left"/>
      <protection locked="0"/>
    </xf>
    <xf numFmtId="164" fontId="24" fillId="8" borderId="22" xfId="56" applyFont="1" applyFill="1" applyBorder="1" applyAlignment="1" applyProtection="1">
      <alignment horizontal="left"/>
      <protection locked="0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64" fontId="24" fillId="8" borderId="33" xfId="56" applyFont="1" applyFill="1" applyBorder="1" applyAlignment="1" applyProtection="1">
      <alignment horizontal="left"/>
      <protection locked="0"/>
    </xf>
    <xf numFmtId="164" fontId="24" fillId="8" borderId="32" xfId="56" applyFont="1" applyFill="1" applyBorder="1" applyAlignment="1" applyProtection="1">
      <alignment horizontal="left"/>
      <protection locked="0"/>
    </xf>
    <xf numFmtId="0" fontId="1" fillId="0" borderId="35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17" fillId="0" borderId="17" xfId="0" applyFont="1" applyBorder="1" applyAlignment="1" applyProtection="1">
      <alignment horizontal="left"/>
      <protection/>
    </xf>
    <xf numFmtId="0" fontId="17" fillId="0" borderId="48" xfId="0" applyFont="1" applyBorder="1" applyAlignment="1" applyProtection="1">
      <alignment horizontal="left"/>
      <protection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2" fillId="5" borderId="4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2" xfId="55"/>
    <cellStyle name="Normaali_LohkoKaavio_4-5_makrot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</xdr:col>
      <xdr:colOff>514350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114300</xdr:rowOff>
    </xdr:from>
    <xdr:to>
      <xdr:col>1</xdr:col>
      <xdr:colOff>514350</xdr:colOff>
      <xdr:row>28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7200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114300</xdr:rowOff>
    </xdr:from>
    <xdr:to>
      <xdr:col>1</xdr:col>
      <xdr:colOff>514350</xdr:colOff>
      <xdr:row>53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22020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114300</xdr:rowOff>
    </xdr:from>
    <xdr:to>
      <xdr:col>1</xdr:col>
      <xdr:colOff>514350</xdr:colOff>
      <xdr:row>77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70647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98</xdr:row>
      <xdr:rowOff>114300</xdr:rowOff>
    </xdr:from>
    <xdr:to>
      <xdr:col>1</xdr:col>
      <xdr:colOff>514350</xdr:colOff>
      <xdr:row>101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19275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122</xdr:row>
      <xdr:rowOff>114300</xdr:rowOff>
    </xdr:from>
    <xdr:to>
      <xdr:col>1</xdr:col>
      <xdr:colOff>514350</xdr:colOff>
      <xdr:row>125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67902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146</xdr:row>
      <xdr:rowOff>114300</xdr:rowOff>
    </xdr:from>
    <xdr:to>
      <xdr:col>1</xdr:col>
      <xdr:colOff>514350</xdr:colOff>
      <xdr:row>149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716530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170</xdr:row>
      <xdr:rowOff>114300</xdr:rowOff>
    </xdr:from>
    <xdr:to>
      <xdr:col>1</xdr:col>
      <xdr:colOff>514350</xdr:colOff>
      <xdr:row>173</xdr:row>
      <xdr:rowOff>28575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65157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194</xdr:row>
      <xdr:rowOff>114300</xdr:rowOff>
    </xdr:from>
    <xdr:to>
      <xdr:col>1</xdr:col>
      <xdr:colOff>514350</xdr:colOff>
      <xdr:row>197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613785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218</xdr:row>
      <xdr:rowOff>114300</xdr:rowOff>
    </xdr:from>
    <xdr:to>
      <xdr:col>1</xdr:col>
      <xdr:colOff>514350</xdr:colOff>
      <xdr:row>221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62412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242</xdr:row>
      <xdr:rowOff>114300</xdr:rowOff>
    </xdr:from>
    <xdr:to>
      <xdr:col>1</xdr:col>
      <xdr:colOff>514350</xdr:colOff>
      <xdr:row>245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11040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266</xdr:row>
      <xdr:rowOff>114300</xdr:rowOff>
    </xdr:from>
    <xdr:to>
      <xdr:col>1</xdr:col>
      <xdr:colOff>514350</xdr:colOff>
      <xdr:row>269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959667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290</xdr:row>
      <xdr:rowOff>114300</xdr:rowOff>
    </xdr:from>
    <xdr:to>
      <xdr:col>1</xdr:col>
      <xdr:colOff>514350</xdr:colOff>
      <xdr:row>293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08295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314</xdr:row>
      <xdr:rowOff>114300</xdr:rowOff>
    </xdr:from>
    <xdr:to>
      <xdr:col>1</xdr:col>
      <xdr:colOff>514350</xdr:colOff>
      <xdr:row>317</xdr:row>
      <xdr:rowOff>28575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56922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339</xdr:row>
      <xdr:rowOff>114300</xdr:rowOff>
    </xdr:from>
    <xdr:to>
      <xdr:col>1</xdr:col>
      <xdr:colOff>514350</xdr:colOff>
      <xdr:row>342</xdr:row>
      <xdr:rowOff>28575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21742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</xdr:col>
      <xdr:colOff>514350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114300</xdr:rowOff>
    </xdr:from>
    <xdr:to>
      <xdr:col>1</xdr:col>
      <xdr:colOff>514350</xdr:colOff>
      <xdr:row>28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7200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49</xdr:row>
      <xdr:rowOff>114300</xdr:rowOff>
    </xdr:from>
    <xdr:to>
      <xdr:col>1</xdr:col>
      <xdr:colOff>514350</xdr:colOff>
      <xdr:row>52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05827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114300</xdr:rowOff>
    </xdr:from>
    <xdr:to>
      <xdr:col>1</xdr:col>
      <xdr:colOff>514350</xdr:colOff>
      <xdr:row>76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54455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97</xdr:row>
      <xdr:rowOff>114300</xdr:rowOff>
    </xdr:from>
    <xdr:to>
      <xdr:col>1</xdr:col>
      <xdr:colOff>514350</xdr:colOff>
      <xdr:row>100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3082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121</xdr:row>
      <xdr:rowOff>114300</xdr:rowOff>
    </xdr:from>
    <xdr:to>
      <xdr:col>1</xdr:col>
      <xdr:colOff>514350</xdr:colOff>
      <xdr:row>124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51710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145</xdr:row>
      <xdr:rowOff>114300</xdr:rowOff>
    </xdr:from>
    <xdr:to>
      <xdr:col>1</xdr:col>
      <xdr:colOff>514350</xdr:colOff>
      <xdr:row>148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700337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169</xdr:row>
      <xdr:rowOff>114300</xdr:rowOff>
    </xdr:from>
    <xdr:to>
      <xdr:col>1</xdr:col>
      <xdr:colOff>514350</xdr:colOff>
      <xdr:row>172</xdr:row>
      <xdr:rowOff>28575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8965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193</xdr:row>
      <xdr:rowOff>114300</xdr:rowOff>
    </xdr:from>
    <xdr:to>
      <xdr:col>1</xdr:col>
      <xdr:colOff>514350</xdr:colOff>
      <xdr:row>196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975925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217</xdr:row>
      <xdr:rowOff>114300</xdr:rowOff>
    </xdr:from>
    <xdr:to>
      <xdr:col>1</xdr:col>
      <xdr:colOff>514350</xdr:colOff>
      <xdr:row>220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46220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5.140625" style="0" customWidth="1"/>
    <col min="2" max="2" width="6.140625" style="0" customWidth="1"/>
    <col min="3" max="3" width="42.8515625" style="0" bestFit="1" customWidth="1"/>
    <col min="4" max="4" width="16.140625" style="0" customWidth="1"/>
    <col min="5" max="5" width="7.57421875" style="0" customWidth="1"/>
    <col min="6" max="6" width="9.57421875" style="0" customWidth="1"/>
    <col min="7" max="7" width="9.00390625" style="0" customWidth="1"/>
    <col min="8" max="8" width="8.00390625" style="0" customWidth="1"/>
    <col min="9" max="9" width="8.140625" style="0" customWidth="1"/>
    <col min="10" max="10" width="8.421875" style="0" customWidth="1"/>
  </cols>
  <sheetData>
    <row r="2" spans="1:10" ht="18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>
      <c r="A3" s="1"/>
      <c r="B3" s="8" t="s">
        <v>1</v>
      </c>
      <c r="C3" s="7"/>
      <c r="D3" s="7"/>
      <c r="E3" s="9"/>
      <c r="F3" s="5"/>
      <c r="G3" s="6"/>
      <c r="H3" s="6"/>
      <c r="I3" s="7"/>
      <c r="J3" s="7"/>
    </row>
    <row r="4" spans="1:10" ht="15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>
      <c r="A7" s="15" t="s">
        <v>10</v>
      </c>
      <c r="B7" s="15" t="s">
        <v>11</v>
      </c>
      <c r="C7" s="15" t="s">
        <v>121</v>
      </c>
      <c r="D7" s="15" t="s">
        <v>12</v>
      </c>
      <c r="E7" s="15" t="s">
        <v>13</v>
      </c>
      <c r="F7" s="15"/>
      <c r="G7" s="15"/>
      <c r="H7" s="15" t="s">
        <v>14</v>
      </c>
      <c r="I7" s="16"/>
      <c r="J7" s="17"/>
    </row>
    <row r="8" spans="1:10" ht="14.25">
      <c r="A8" s="15" t="s">
        <v>15</v>
      </c>
      <c r="B8" s="15" t="s">
        <v>16</v>
      </c>
      <c r="C8" s="15" t="s">
        <v>122</v>
      </c>
      <c r="D8" s="15" t="s">
        <v>17</v>
      </c>
      <c r="E8" s="15" t="s">
        <v>18</v>
      </c>
      <c r="F8" s="15"/>
      <c r="G8" s="15"/>
      <c r="H8" s="15" t="s">
        <v>10</v>
      </c>
      <c r="I8" s="16"/>
      <c r="J8" s="17"/>
    </row>
    <row r="9" spans="1:10" ht="14.25">
      <c r="A9" s="15" t="s">
        <v>14</v>
      </c>
      <c r="B9" s="15" t="s">
        <v>19</v>
      </c>
      <c r="C9" s="15" t="s">
        <v>123</v>
      </c>
      <c r="D9" s="15" t="s">
        <v>20</v>
      </c>
      <c r="E9" s="15" t="s">
        <v>18</v>
      </c>
      <c r="F9" s="15"/>
      <c r="G9" s="15"/>
      <c r="H9" s="15" t="s">
        <v>15</v>
      </c>
      <c r="I9" s="16"/>
      <c r="J9" s="17"/>
    </row>
    <row r="10" spans="1:10" ht="14.25">
      <c r="A10" s="15" t="s">
        <v>21</v>
      </c>
      <c r="B10" s="15" t="s">
        <v>22</v>
      </c>
      <c r="C10" s="15" t="s">
        <v>124</v>
      </c>
      <c r="D10" s="15" t="s">
        <v>23</v>
      </c>
      <c r="E10" s="15" t="s">
        <v>24</v>
      </c>
      <c r="F10" s="15"/>
      <c r="G10" s="15"/>
      <c r="H10" s="15" t="s">
        <v>21</v>
      </c>
      <c r="I10" s="16"/>
      <c r="J10" s="17"/>
    </row>
    <row r="11" spans="1:10" ht="14.25">
      <c r="A11" s="15" t="s">
        <v>24</v>
      </c>
      <c r="B11" s="15" t="s">
        <v>25</v>
      </c>
      <c r="C11" s="15" t="s">
        <v>125</v>
      </c>
      <c r="D11" s="15" t="s">
        <v>26</v>
      </c>
      <c r="E11" s="15" t="s">
        <v>21</v>
      </c>
      <c r="F11" s="15"/>
      <c r="G11" s="15"/>
      <c r="H11" s="15" t="s">
        <v>27</v>
      </c>
      <c r="I11" s="16"/>
      <c r="J11" s="17"/>
    </row>
    <row r="12" spans="1:10" ht="14.25">
      <c r="A12" s="15" t="s">
        <v>27</v>
      </c>
      <c r="B12" s="15" t="s">
        <v>28</v>
      </c>
      <c r="C12" s="15" t="s">
        <v>126</v>
      </c>
      <c r="D12" s="15" t="s">
        <v>29</v>
      </c>
      <c r="E12" s="15" t="s">
        <v>21</v>
      </c>
      <c r="F12" s="15"/>
      <c r="G12" s="15"/>
      <c r="H12" s="15" t="s">
        <v>24</v>
      </c>
      <c r="I12" s="16"/>
      <c r="J12" s="17"/>
    </row>
    <row r="13" spans="1:10" ht="15">
      <c r="A13" s="18"/>
      <c r="B13" s="18"/>
      <c r="C13" s="19"/>
      <c r="D13" s="19"/>
      <c r="E13" s="19"/>
      <c r="F13" s="19"/>
      <c r="G13" s="19"/>
      <c r="H13" s="19"/>
      <c r="I13" s="20"/>
      <c r="J13" s="20"/>
    </row>
    <row r="14" spans="1:10" ht="14.25">
      <c r="A14" s="17"/>
      <c r="B14" s="21"/>
      <c r="C14" s="15"/>
      <c r="D14" s="15" t="s">
        <v>30</v>
      </c>
      <c r="E14" s="15" t="s">
        <v>31</v>
      </c>
      <c r="F14" s="15" t="s">
        <v>32</v>
      </c>
      <c r="G14" s="15" t="s">
        <v>33</v>
      </c>
      <c r="H14" s="15" t="s">
        <v>34</v>
      </c>
      <c r="I14" s="15" t="s">
        <v>35</v>
      </c>
      <c r="J14" s="15" t="s">
        <v>36</v>
      </c>
    </row>
    <row r="15" spans="1:10" ht="15">
      <c r="A15" s="17"/>
      <c r="B15" s="21"/>
      <c r="C15" s="22" t="s">
        <v>37</v>
      </c>
      <c r="D15" s="15" t="s">
        <v>38</v>
      </c>
      <c r="E15" s="15" t="s">
        <v>39</v>
      </c>
      <c r="F15" s="15" t="s">
        <v>40</v>
      </c>
      <c r="G15" s="15"/>
      <c r="H15" s="15"/>
      <c r="I15" s="15" t="s">
        <v>41</v>
      </c>
      <c r="J15" s="23">
        <v>3</v>
      </c>
    </row>
    <row r="16" spans="1:10" ht="15">
      <c r="A16" s="17"/>
      <c r="B16" s="21"/>
      <c r="C16" s="22" t="s">
        <v>42</v>
      </c>
      <c r="D16" s="15" t="s">
        <v>38</v>
      </c>
      <c r="E16" s="15" t="s">
        <v>40</v>
      </c>
      <c r="F16" s="15" t="s">
        <v>43</v>
      </c>
      <c r="G16" s="15"/>
      <c r="H16" s="15"/>
      <c r="I16" s="15" t="s">
        <v>41</v>
      </c>
      <c r="J16" s="23">
        <v>6</v>
      </c>
    </row>
    <row r="17" spans="1:10" ht="15">
      <c r="A17" s="17"/>
      <c r="B17" s="21"/>
      <c r="C17" s="22" t="s">
        <v>44</v>
      </c>
      <c r="D17" s="15" t="s">
        <v>38</v>
      </c>
      <c r="E17" s="15" t="s">
        <v>38</v>
      </c>
      <c r="F17" s="15" t="s">
        <v>38</v>
      </c>
      <c r="G17" s="15"/>
      <c r="H17" s="15"/>
      <c r="I17" s="15" t="s">
        <v>38</v>
      </c>
      <c r="J17" s="23">
        <v>2</v>
      </c>
    </row>
    <row r="18" spans="1:10" ht="15">
      <c r="A18" s="17"/>
      <c r="B18" s="21"/>
      <c r="C18" s="22" t="s">
        <v>45</v>
      </c>
      <c r="D18" s="15" t="s">
        <v>40</v>
      </c>
      <c r="E18" s="15" t="s">
        <v>46</v>
      </c>
      <c r="F18" s="15" t="s">
        <v>46</v>
      </c>
      <c r="G18" s="15"/>
      <c r="H18" s="15"/>
      <c r="I18" s="15" t="s">
        <v>38</v>
      </c>
      <c r="J18" s="23">
        <v>5</v>
      </c>
    </row>
    <row r="19" spans="1:10" ht="15">
      <c r="A19" s="17"/>
      <c r="B19" s="21"/>
      <c r="C19" s="22" t="s">
        <v>47</v>
      </c>
      <c r="D19" s="15" t="s">
        <v>40</v>
      </c>
      <c r="E19" s="15" t="s">
        <v>38</v>
      </c>
      <c r="F19" s="15" t="s">
        <v>40</v>
      </c>
      <c r="G19" s="15"/>
      <c r="H19" s="15"/>
      <c r="I19" s="15" t="s">
        <v>38</v>
      </c>
      <c r="J19" s="23">
        <v>1</v>
      </c>
    </row>
    <row r="20" spans="1:10" ht="15">
      <c r="A20" s="17"/>
      <c r="B20" s="21"/>
      <c r="C20" s="22" t="s">
        <v>48</v>
      </c>
      <c r="D20" s="15" t="s">
        <v>46</v>
      </c>
      <c r="E20" s="15" t="s">
        <v>38</v>
      </c>
      <c r="F20" s="15" t="s">
        <v>40</v>
      </c>
      <c r="G20" s="15"/>
      <c r="H20" s="15"/>
      <c r="I20" s="15" t="s">
        <v>38</v>
      </c>
      <c r="J20" s="23">
        <v>4</v>
      </c>
    </row>
    <row r="21" spans="1:10" ht="15">
      <c r="A21" s="17"/>
      <c r="B21" s="21"/>
      <c r="C21" s="22" t="s">
        <v>43</v>
      </c>
      <c r="D21" s="15" t="s">
        <v>38</v>
      </c>
      <c r="E21" s="15" t="s">
        <v>49</v>
      </c>
      <c r="F21" s="15" t="s">
        <v>43</v>
      </c>
      <c r="G21" s="15"/>
      <c r="H21" s="15"/>
      <c r="I21" s="15" t="s">
        <v>50</v>
      </c>
      <c r="J21" s="23">
        <v>6</v>
      </c>
    </row>
    <row r="22" spans="1:10" ht="15">
      <c r="A22" s="17"/>
      <c r="B22" s="21"/>
      <c r="C22" s="22" t="s">
        <v>51</v>
      </c>
      <c r="D22" s="15" t="s">
        <v>38</v>
      </c>
      <c r="E22" s="15" t="s">
        <v>38</v>
      </c>
      <c r="F22" s="15" t="s">
        <v>43</v>
      </c>
      <c r="G22" s="15"/>
      <c r="H22" s="15"/>
      <c r="I22" s="15" t="s">
        <v>41</v>
      </c>
      <c r="J22" s="23">
        <v>4</v>
      </c>
    </row>
    <row r="23" spans="1:10" ht="15">
      <c r="A23" s="17"/>
      <c r="B23" s="21"/>
      <c r="C23" s="22" t="s">
        <v>52</v>
      </c>
      <c r="D23" s="15" t="s">
        <v>49</v>
      </c>
      <c r="E23" s="15" t="s">
        <v>39</v>
      </c>
      <c r="F23" s="15" t="s">
        <v>46</v>
      </c>
      <c r="G23" s="15"/>
      <c r="H23" s="15"/>
      <c r="I23" s="15" t="s">
        <v>50</v>
      </c>
      <c r="J23" s="23">
        <v>1</v>
      </c>
    </row>
    <row r="24" spans="1:10" ht="15">
      <c r="A24" s="17"/>
      <c r="B24" s="21"/>
      <c r="C24" s="22" t="s">
        <v>39</v>
      </c>
      <c r="D24" s="15" t="s">
        <v>38</v>
      </c>
      <c r="E24" s="15" t="s">
        <v>38</v>
      </c>
      <c r="F24" s="15" t="s">
        <v>39</v>
      </c>
      <c r="G24" s="15"/>
      <c r="H24" s="15"/>
      <c r="I24" s="15" t="s">
        <v>41</v>
      </c>
      <c r="J24" s="23">
        <v>5</v>
      </c>
    </row>
    <row r="25" spans="1:10" ht="15">
      <c r="A25" s="7"/>
      <c r="B25" s="24"/>
      <c r="C25" s="22" t="s">
        <v>53</v>
      </c>
      <c r="D25" s="22" t="s">
        <v>38</v>
      </c>
      <c r="E25" s="22" t="s">
        <v>38</v>
      </c>
      <c r="F25" s="22" t="s">
        <v>38</v>
      </c>
      <c r="G25" s="22"/>
      <c r="H25" s="22"/>
      <c r="I25" s="22" t="s">
        <v>38</v>
      </c>
      <c r="J25" s="23">
        <v>2</v>
      </c>
    </row>
    <row r="26" spans="1:10" ht="15">
      <c r="A26" s="7"/>
      <c r="B26" s="24"/>
      <c r="C26" s="22" t="s">
        <v>54</v>
      </c>
      <c r="D26" s="22" t="s">
        <v>38</v>
      </c>
      <c r="E26" s="22" t="s">
        <v>39</v>
      </c>
      <c r="F26" s="22" t="s">
        <v>46</v>
      </c>
      <c r="G26" s="22"/>
      <c r="H26" s="22"/>
      <c r="I26" s="22" t="s">
        <v>41</v>
      </c>
      <c r="J26" s="23">
        <v>3</v>
      </c>
    </row>
    <row r="27" spans="1:10" ht="15">
      <c r="A27" s="7"/>
      <c r="B27" s="24"/>
      <c r="C27" s="22" t="s">
        <v>50</v>
      </c>
      <c r="D27" s="22" t="s">
        <v>39</v>
      </c>
      <c r="E27" s="22" t="s">
        <v>49</v>
      </c>
      <c r="F27" s="22" t="s">
        <v>46</v>
      </c>
      <c r="G27" s="22"/>
      <c r="H27" s="22"/>
      <c r="I27" s="22" t="s">
        <v>50</v>
      </c>
      <c r="J27" s="23">
        <v>5</v>
      </c>
    </row>
    <row r="28" spans="1:10" ht="15">
      <c r="A28" s="7"/>
      <c r="B28" s="24"/>
      <c r="C28" s="22" t="s">
        <v>55</v>
      </c>
      <c r="D28" s="22" t="s">
        <v>38</v>
      </c>
      <c r="E28" s="22" t="s">
        <v>43</v>
      </c>
      <c r="F28" s="22" t="s">
        <v>38</v>
      </c>
      <c r="G28" s="22"/>
      <c r="H28" s="22"/>
      <c r="I28" s="22" t="s">
        <v>41</v>
      </c>
      <c r="J28" s="23">
        <v>6</v>
      </c>
    </row>
    <row r="29" spans="1:10" ht="15">
      <c r="A29" s="7"/>
      <c r="B29" s="24"/>
      <c r="C29" s="22" t="s">
        <v>56</v>
      </c>
      <c r="D29" s="22" t="s">
        <v>39</v>
      </c>
      <c r="E29" s="22" t="s">
        <v>49</v>
      </c>
      <c r="F29" s="22" t="s">
        <v>46</v>
      </c>
      <c r="G29" s="22"/>
      <c r="H29" s="22"/>
      <c r="I29" s="22" t="s">
        <v>50</v>
      </c>
      <c r="J29" s="23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36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2.75">
      <c r="A2" s="25"/>
      <c r="B2" s="26"/>
      <c r="C2" s="27"/>
      <c r="D2" s="27"/>
      <c r="E2" s="27"/>
      <c r="F2" s="28"/>
      <c r="G2" s="29" t="s">
        <v>57</v>
      </c>
      <c r="H2" s="30"/>
      <c r="I2" s="108" t="s">
        <v>0</v>
      </c>
      <c r="J2" s="108"/>
      <c r="K2" s="108"/>
      <c r="L2" s="108"/>
      <c r="M2" s="108"/>
      <c r="N2" s="108"/>
      <c r="O2" s="25"/>
    </row>
    <row r="3" spans="1:15" ht="15">
      <c r="A3" s="25"/>
      <c r="B3" s="31"/>
      <c r="C3" s="32" t="s">
        <v>58</v>
      </c>
      <c r="D3" s="32"/>
      <c r="E3" s="25"/>
      <c r="F3" s="33"/>
      <c r="G3" s="29" t="s">
        <v>59</v>
      </c>
      <c r="H3" s="34"/>
      <c r="I3" s="108" t="s">
        <v>12</v>
      </c>
      <c r="J3" s="108"/>
      <c r="K3" s="108"/>
      <c r="L3" s="108"/>
      <c r="M3" s="108"/>
      <c r="N3" s="108"/>
      <c r="O3" s="25"/>
    </row>
    <row r="4" spans="1:15" ht="15.75">
      <c r="A4" s="25"/>
      <c r="B4" s="31"/>
      <c r="C4" s="35" t="s">
        <v>60</v>
      </c>
      <c r="D4" s="35"/>
      <c r="E4" s="25"/>
      <c r="F4" s="33"/>
      <c r="G4" s="29" t="s">
        <v>61</v>
      </c>
      <c r="H4" s="34"/>
      <c r="I4" s="108" t="s">
        <v>1</v>
      </c>
      <c r="J4" s="108"/>
      <c r="K4" s="108"/>
      <c r="L4" s="108"/>
      <c r="M4" s="108"/>
      <c r="N4" s="108"/>
      <c r="O4" s="25"/>
    </row>
    <row r="5" spans="1:20" ht="15.75">
      <c r="A5" s="25"/>
      <c r="B5" s="31"/>
      <c r="C5" s="25" t="s">
        <v>62</v>
      </c>
      <c r="D5" s="35"/>
      <c r="E5" s="25"/>
      <c r="F5" s="33"/>
      <c r="G5" s="29" t="s">
        <v>63</v>
      </c>
      <c r="H5" s="34"/>
      <c r="I5" s="108">
        <v>45431</v>
      </c>
      <c r="J5" s="108"/>
      <c r="K5" s="108"/>
      <c r="L5" s="108"/>
      <c r="M5" s="108"/>
      <c r="N5" s="108"/>
      <c r="O5" s="25"/>
      <c r="R5" s="36"/>
      <c r="S5" s="36"/>
      <c r="T5" s="36"/>
    </row>
    <row r="6" spans="1:20" ht="15">
      <c r="A6" s="25"/>
      <c r="B6" s="31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37"/>
      <c r="O6" s="25"/>
      <c r="R6" s="36"/>
      <c r="S6" s="36"/>
      <c r="T6" s="36"/>
    </row>
    <row r="7" spans="1:15" ht="12.75">
      <c r="A7" s="25"/>
      <c r="B7" s="38" t="s">
        <v>64</v>
      </c>
      <c r="C7" s="109" t="s">
        <v>127</v>
      </c>
      <c r="D7" s="109"/>
      <c r="E7" s="39"/>
      <c r="F7" s="40" t="s">
        <v>65</v>
      </c>
      <c r="G7" s="110" t="s">
        <v>29</v>
      </c>
      <c r="H7" s="110"/>
      <c r="I7" s="110"/>
      <c r="J7" s="110"/>
      <c r="K7" s="110"/>
      <c r="L7" s="110"/>
      <c r="M7" s="110"/>
      <c r="N7" s="110"/>
      <c r="O7" s="25"/>
    </row>
    <row r="8" spans="1:15" ht="15">
      <c r="A8" s="25"/>
      <c r="B8" s="41" t="s">
        <v>66</v>
      </c>
      <c r="C8" s="111" t="s">
        <v>67</v>
      </c>
      <c r="D8" s="111"/>
      <c r="E8" s="42"/>
      <c r="F8" s="43" t="s">
        <v>68</v>
      </c>
      <c r="G8" s="112" t="s">
        <v>69</v>
      </c>
      <c r="H8" s="112"/>
      <c r="I8" s="112"/>
      <c r="J8" s="112"/>
      <c r="K8" s="112"/>
      <c r="L8" s="112"/>
      <c r="M8" s="112"/>
      <c r="N8" s="112"/>
      <c r="O8" s="25"/>
    </row>
    <row r="9" spans="1:15" ht="15">
      <c r="A9" s="25"/>
      <c r="B9" s="41" t="s">
        <v>70</v>
      </c>
      <c r="C9" s="111" t="s">
        <v>71</v>
      </c>
      <c r="D9" s="111"/>
      <c r="E9" s="42"/>
      <c r="F9" s="43" t="s">
        <v>72</v>
      </c>
      <c r="G9" s="112" t="s">
        <v>73</v>
      </c>
      <c r="H9" s="112"/>
      <c r="I9" s="112"/>
      <c r="J9" s="112"/>
      <c r="K9" s="112"/>
      <c r="L9" s="112"/>
      <c r="M9" s="112"/>
      <c r="N9" s="112"/>
      <c r="O9" s="25"/>
    </row>
    <row r="10" spans="1:15" ht="12.75">
      <c r="A10" s="25"/>
      <c r="B10" s="113" t="s">
        <v>74</v>
      </c>
      <c r="C10" s="113"/>
      <c r="D10" s="113"/>
      <c r="E10" s="44"/>
      <c r="F10" s="114" t="s">
        <v>74</v>
      </c>
      <c r="G10" s="114"/>
      <c r="H10" s="114"/>
      <c r="I10" s="114"/>
      <c r="J10" s="114"/>
      <c r="K10" s="114"/>
      <c r="L10" s="114"/>
      <c r="M10" s="114"/>
      <c r="N10" s="114"/>
      <c r="O10" s="25"/>
    </row>
    <row r="11" spans="1:15" ht="15">
      <c r="A11" s="25"/>
      <c r="B11" s="45" t="s">
        <v>75</v>
      </c>
      <c r="C11" s="111" t="str">
        <f>C8</f>
        <v>Mäkelä Eetu</v>
      </c>
      <c r="D11" s="111"/>
      <c r="E11" s="42"/>
      <c r="F11" s="46" t="s">
        <v>75</v>
      </c>
      <c r="G11" s="112" t="str">
        <f>G8</f>
        <v>Hämäläinen Niko</v>
      </c>
      <c r="H11" s="112"/>
      <c r="I11" s="112"/>
      <c r="J11" s="112"/>
      <c r="K11" s="112"/>
      <c r="L11" s="112"/>
      <c r="M11" s="112"/>
      <c r="N11" s="112"/>
      <c r="O11" s="25"/>
    </row>
    <row r="12" spans="1:15" ht="15">
      <c r="A12" s="25"/>
      <c r="B12" s="47" t="s">
        <v>75</v>
      </c>
      <c r="C12" s="115" t="str">
        <f>C9</f>
        <v>Vahtola Otso</v>
      </c>
      <c r="D12" s="115"/>
      <c r="E12" s="48"/>
      <c r="F12" s="49" t="s">
        <v>75</v>
      </c>
      <c r="G12" s="116" t="str">
        <f>G9</f>
        <v>Leppänen Konsta</v>
      </c>
      <c r="H12" s="116"/>
      <c r="I12" s="116"/>
      <c r="J12" s="116"/>
      <c r="K12" s="116"/>
      <c r="L12" s="116"/>
      <c r="M12" s="116"/>
      <c r="N12" s="116"/>
      <c r="O12" s="25"/>
    </row>
    <row r="13" spans="1:15" ht="12.75">
      <c r="A13" s="25"/>
      <c r="B13" s="3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7"/>
      <c r="O13" s="25"/>
    </row>
    <row r="14" spans="1:15" ht="15">
      <c r="A14" s="25"/>
      <c r="B14" s="50" t="s">
        <v>76</v>
      </c>
      <c r="C14" s="25"/>
      <c r="D14" s="25"/>
      <c r="E14" s="25"/>
      <c r="F14" s="51">
        <v>1</v>
      </c>
      <c r="G14" s="51">
        <v>2</v>
      </c>
      <c r="H14" s="51">
        <v>3</v>
      </c>
      <c r="I14" s="51">
        <v>4</v>
      </c>
      <c r="J14" s="51">
        <v>5</v>
      </c>
      <c r="K14" s="117" t="s">
        <v>7</v>
      </c>
      <c r="L14" s="117"/>
      <c r="M14" s="51" t="s">
        <v>77</v>
      </c>
      <c r="N14" s="51" t="s">
        <v>78</v>
      </c>
      <c r="O14" s="25"/>
    </row>
    <row r="15" spans="1:15" ht="15">
      <c r="A15" s="25"/>
      <c r="B15" s="52" t="s">
        <v>79</v>
      </c>
      <c r="C15" s="118" t="str">
        <f>IF(C8&gt;"",C8&amp;" - "&amp;G8,"")</f>
        <v>Mäkelä Eetu - Hämäläinen Niko</v>
      </c>
      <c r="D15" s="118"/>
      <c r="E15" s="54"/>
      <c r="F15" s="55">
        <v>7</v>
      </c>
      <c r="G15" s="55">
        <v>7</v>
      </c>
      <c r="H15" s="55">
        <v>7</v>
      </c>
      <c r="I15" s="55"/>
      <c r="J15" s="56"/>
      <c r="K15" s="57">
        <f>IF(ISBLANK(F15),"",COUNTIF(F15:J15,"&gt;=0"))</f>
        <v>3</v>
      </c>
      <c r="L15" s="58">
        <f>IF(ISBLANK(F15),"",IF(LEFT(F15)="-",1,0)+IF(LEFT(G15)="-",1,0)+IF(LEFT(H15)="-",1,0)+IF(LEFT(I15)="-",1,0)+IF(LEFT(J15)="-",1,0))</f>
        <v>0</v>
      </c>
      <c r="M15" s="59">
        <f>IF(K15=3,1,"")</f>
        <v>1</v>
      </c>
      <c r="N15" s="60">
        <f>IF(L15=3,1,"")</f>
      </c>
      <c r="O15" s="25"/>
    </row>
    <row r="16" spans="1:15" ht="15">
      <c r="A16" s="25"/>
      <c r="B16" s="52" t="s">
        <v>80</v>
      </c>
      <c r="C16" s="118" t="str">
        <f>IF(C9&gt;"",C9&amp;" - "&amp;G9,"")</f>
        <v>Vahtola Otso - Leppänen Konsta</v>
      </c>
      <c r="D16" s="118"/>
      <c r="E16" s="54"/>
      <c r="F16" s="55">
        <v>9</v>
      </c>
      <c r="G16" s="55">
        <v>6</v>
      </c>
      <c r="H16" s="55">
        <v>4</v>
      </c>
      <c r="I16" s="55"/>
      <c r="J16" s="61"/>
      <c r="K16" s="62">
        <f>IF(ISBLANK(F16),"",COUNTIF(F16:J16,"&gt;=0"))</f>
        <v>3</v>
      </c>
      <c r="L16" s="63">
        <f>IF(ISBLANK(F16),"",IF(LEFT(F16)="-",1,0)+IF(LEFT(G16)="-",1,0)+IF(LEFT(H16)="-",1,0)+IF(LEFT(I16)="-",1,0)+IF(LEFT(J16)="-",1,0))</f>
        <v>0</v>
      </c>
      <c r="M16" s="64">
        <f>IF(K16=3,1,"")</f>
        <v>1</v>
      </c>
      <c r="N16" s="65">
        <f>IF(L16=3,1,"")</f>
      </c>
      <c r="O16" s="25"/>
    </row>
    <row r="17" spans="1:15" ht="12.75">
      <c r="A17" s="25"/>
      <c r="B17" s="66" t="s">
        <v>81</v>
      </c>
      <c r="C17" s="53" t="str">
        <f>IF(C11&gt;"",C11&amp;" / "&amp;C12,"")</f>
        <v>Mäkelä Eetu / Vahtola Otso</v>
      </c>
      <c r="D17" s="53" t="str">
        <f>IF(G11&gt;"",G11&amp;" / "&amp;G12,"")</f>
        <v>Hämäläinen Niko / Leppänen Konsta</v>
      </c>
      <c r="E17" s="67"/>
      <c r="F17" s="55">
        <v>4</v>
      </c>
      <c r="G17" s="55">
        <v>8</v>
      </c>
      <c r="H17" s="55">
        <v>6</v>
      </c>
      <c r="I17" s="55"/>
      <c r="J17" s="61"/>
      <c r="K17" s="62">
        <f>IF(ISBLANK(F17),"",COUNTIF(F17:J17,"&gt;=0"))</f>
        <v>3</v>
      </c>
      <c r="L17" s="63">
        <f>IF(ISBLANK(F17),"",IF(LEFT(F17)="-",1,0)+IF(LEFT(G17)="-",1,0)+IF(LEFT(H17)="-",1,0)+IF(LEFT(I17)="-",1,0)+IF(LEFT(J17)="-",1,0))</f>
        <v>0</v>
      </c>
      <c r="M17" s="64">
        <f>IF(K17=3,1,"")</f>
        <v>1</v>
      </c>
      <c r="N17" s="65">
        <f>IF(L17=3,1,"")</f>
      </c>
      <c r="O17" s="25"/>
    </row>
    <row r="18" spans="1:15" ht="15">
      <c r="A18" s="25"/>
      <c r="B18" s="52" t="s">
        <v>82</v>
      </c>
      <c r="C18" s="118" t="str">
        <f>IF(C8&gt;"",C8&amp;" - "&amp;G9,"")</f>
        <v>Mäkelä Eetu - Leppänen Konsta</v>
      </c>
      <c r="D18" s="118"/>
      <c r="E18" s="54"/>
      <c r="F18" s="55"/>
      <c r="G18" s="55"/>
      <c r="H18" s="55"/>
      <c r="I18" s="55"/>
      <c r="J18" s="61"/>
      <c r="K18" s="62">
        <f>IF(ISBLANK(F18),"",COUNTIF(F18:J18,"&gt;=0"))</f>
      </c>
      <c r="L18" s="63">
        <f>IF(ISBLANK(F18),"",IF(LEFT(F18)="-",1,0)+IF(LEFT(G18)="-",1,0)+IF(LEFT(H18)="-",1,0)+IF(LEFT(I18)="-",1,0)+IF(LEFT(J18)="-",1,0))</f>
      </c>
      <c r="M18" s="64">
        <f>IF(K18=3,1,"")</f>
      </c>
      <c r="N18" s="65">
        <f>IF(L18=3,1,"")</f>
      </c>
      <c r="O18" s="25"/>
    </row>
    <row r="19" spans="1:15" ht="15">
      <c r="A19" s="25"/>
      <c r="B19" s="52" t="s">
        <v>83</v>
      </c>
      <c r="C19" s="118" t="str">
        <f>IF(C9&gt;"",C9&amp;" - "&amp;G8,"")</f>
        <v>Vahtola Otso - Hämäläinen Niko</v>
      </c>
      <c r="D19" s="118"/>
      <c r="E19" s="54"/>
      <c r="F19" s="55"/>
      <c r="G19" s="55"/>
      <c r="H19" s="55"/>
      <c r="I19" s="55"/>
      <c r="J19" s="61"/>
      <c r="K19" s="68">
        <f>IF(ISBLANK(F19),"",COUNTIF(F19:J19,"&gt;=0"))</f>
      </c>
      <c r="L19" s="69">
        <f>IF(ISBLANK(F19),"",IF(LEFT(F19)="-",1,0)+IF(LEFT(G19)="-",1,0)+IF(LEFT(H19)="-",1,0)+IF(LEFT(I19)="-",1,0)+IF(LEFT(J19)="-",1,0))</f>
      </c>
      <c r="M19" s="70">
        <f>IF(K19=3,1,"")</f>
      </c>
      <c r="N19" s="71">
        <f>IF(L19=3,1,"")</f>
      </c>
      <c r="O19" s="25"/>
    </row>
    <row r="20" spans="1:15" ht="18.75">
      <c r="A20" s="25"/>
      <c r="B20" s="72"/>
      <c r="C20" s="73"/>
      <c r="D20" s="73"/>
      <c r="E20" s="73"/>
      <c r="F20" s="74"/>
      <c r="G20" s="74"/>
      <c r="H20" s="75"/>
      <c r="I20" s="119" t="s">
        <v>84</v>
      </c>
      <c r="J20" s="119"/>
      <c r="K20" s="76">
        <f>COUNTIF(K15:K19,"=3")</f>
        <v>3</v>
      </c>
      <c r="L20" s="77">
        <f>COUNTIF(L15:L19,"=3")</f>
        <v>0</v>
      </c>
      <c r="M20" s="78">
        <f>SUM(M15:M19)</f>
        <v>3</v>
      </c>
      <c r="N20" s="79">
        <f>SUM(N15:N19)</f>
        <v>0</v>
      </c>
      <c r="O20" s="25"/>
    </row>
    <row r="21" spans="1:15" ht="15">
      <c r="A21" s="25"/>
      <c r="B21" s="80" t="s">
        <v>85</v>
      </c>
      <c r="C21" s="73"/>
      <c r="D21" s="73"/>
      <c r="E21" s="73"/>
      <c r="F21" s="73"/>
      <c r="G21" s="73"/>
      <c r="H21" s="73"/>
      <c r="I21" s="73"/>
      <c r="J21" s="73"/>
      <c r="K21" s="25"/>
      <c r="L21" s="25"/>
      <c r="M21" s="25"/>
      <c r="N21" s="37"/>
      <c r="O21" s="25"/>
    </row>
    <row r="22" spans="1:15" ht="15">
      <c r="A22" s="25"/>
      <c r="B22" s="81" t="s">
        <v>86</v>
      </c>
      <c r="C22" s="82"/>
      <c r="D22" s="83" t="s">
        <v>87</v>
      </c>
      <c r="E22" s="82"/>
      <c r="F22" s="83" t="s">
        <v>36</v>
      </c>
      <c r="G22" s="83"/>
      <c r="H22" s="84"/>
      <c r="I22" s="25"/>
      <c r="J22" s="120" t="s">
        <v>88</v>
      </c>
      <c r="K22" s="120"/>
      <c r="L22" s="120"/>
      <c r="M22" s="120"/>
      <c r="N22" s="120"/>
      <c r="O22" s="25"/>
    </row>
    <row r="23" spans="1:15" ht="21">
      <c r="A23" s="25"/>
      <c r="B23" s="121"/>
      <c r="C23" s="121"/>
      <c r="D23" s="121"/>
      <c r="E23" s="85"/>
      <c r="F23" s="122"/>
      <c r="G23" s="122"/>
      <c r="H23" s="122"/>
      <c r="I23" s="122"/>
      <c r="J23" s="123" t="str">
        <f>IF(M20=3,C7,IF(N20=3,G7,""))</f>
        <v>OPT-86 / Heitto</v>
      </c>
      <c r="K23" s="123"/>
      <c r="L23" s="123"/>
      <c r="M23" s="123"/>
      <c r="N23" s="123"/>
      <c r="O23" s="25"/>
    </row>
    <row r="24" spans="1:15" ht="6" customHeight="1">
      <c r="A24" s="25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25"/>
    </row>
    <row r="25" ht="8.25" customHeight="1"/>
    <row r="27" spans="1:14" ht="12.75">
      <c r="A27" s="25"/>
      <c r="B27" s="26"/>
      <c r="C27" s="27"/>
      <c r="D27" s="27"/>
      <c r="E27" s="27"/>
      <c r="F27" s="28"/>
      <c r="G27" s="29" t="s">
        <v>57</v>
      </c>
      <c r="H27" s="30"/>
      <c r="I27" s="108" t="s">
        <v>0</v>
      </c>
      <c r="J27" s="108"/>
      <c r="K27" s="108"/>
      <c r="L27" s="108"/>
      <c r="M27" s="108"/>
      <c r="N27" s="108"/>
    </row>
    <row r="28" spans="1:14" ht="15">
      <c r="A28" s="25"/>
      <c r="B28" s="31"/>
      <c r="C28" s="32" t="s">
        <v>58</v>
      </c>
      <c r="D28" s="32"/>
      <c r="E28" s="25"/>
      <c r="F28" s="33"/>
      <c r="G28" s="29" t="s">
        <v>59</v>
      </c>
      <c r="H28" s="34"/>
      <c r="I28" s="108" t="s">
        <v>12</v>
      </c>
      <c r="J28" s="108"/>
      <c r="K28" s="108"/>
      <c r="L28" s="108"/>
      <c r="M28" s="108"/>
      <c r="N28" s="108"/>
    </row>
    <row r="29" spans="1:14" ht="15.75">
      <c r="A29" s="25"/>
      <c r="B29" s="31"/>
      <c r="C29" s="35" t="s">
        <v>60</v>
      </c>
      <c r="D29" s="35"/>
      <c r="E29" s="25"/>
      <c r="F29" s="33"/>
      <c r="G29" s="29" t="s">
        <v>61</v>
      </c>
      <c r="H29" s="34"/>
      <c r="I29" s="108" t="s">
        <v>1</v>
      </c>
      <c r="J29" s="108"/>
      <c r="K29" s="108"/>
      <c r="L29" s="108"/>
      <c r="M29" s="108"/>
      <c r="N29" s="108"/>
    </row>
    <row r="30" spans="1:14" ht="15.75">
      <c r="A30" s="25"/>
      <c r="B30" s="31"/>
      <c r="C30" s="25" t="s">
        <v>62</v>
      </c>
      <c r="D30" s="35"/>
      <c r="E30" s="25"/>
      <c r="F30" s="33"/>
      <c r="G30" s="29" t="s">
        <v>63</v>
      </c>
      <c r="H30" s="34"/>
      <c r="I30" s="108">
        <v>45431</v>
      </c>
      <c r="J30" s="108"/>
      <c r="K30" s="108"/>
      <c r="L30" s="108"/>
      <c r="M30" s="108"/>
      <c r="N30" s="108"/>
    </row>
    <row r="31" spans="1:14" ht="12.75">
      <c r="A31" s="25"/>
      <c r="B31" s="3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7"/>
    </row>
    <row r="32" spans="1:14" ht="12.75">
      <c r="A32" s="25"/>
      <c r="B32" s="38" t="s">
        <v>64</v>
      </c>
      <c r="C32" s="109" t="s">
        <v>128</v>
      </c>
      <c r="D32" s="109"/>
      <c r="E32" s="39"/>
      <c r="F32" s="40" t="s">
        <v>65</v>
      </c>
      <c r="G32" s="110" t="s">
        <v>129</v>
      </c>
      <c r="H32" s="110"/>
      <c r="I32" s="110"/>
      <c r="J32" s="110"/>
      <c r="K32" s="110"/>
      <c r="L32" s="110"/>
      <c r="M32" s="110"/>
      <c r="N32" s="110"/>
    </row>
    <row r="33" spans="1:14" ht="15">
      <c r="A33" s="25"/>
      <c r="B33" s="41" t="s">
        <v>66</v>
      </c>
      <c r="C33" s="111" t="s">
        <v>89</v>
      </c>
      <c r="D33" s="111"/>
      <c r="E33" s="42"/>
      <c r="F33" s="43" t="s">
        <v>68</v>
      </c>
      <c r="G33" s="112" t="s">
        <v>90</v>
      </c>
      <c r="H33" s="112"/>
      <c r="I33" s="112"/>
      <c r="J33" s="112"/>
      <c r="K33" s="112"/>
      <c r="L33" s="112"/>
      <c r="M33" s="112"/>
      <c r="N33" s="112"/>
    </row>
    <row r="34" spans="1:14" ht="15">
      <c r="A34" s="25"/>
      <c r="B34" s="41" t="s">
        <v>70</v>
      </c>
      <c r="C34" s="111" t="s">
        <v>91</v>
      </c>
      <c r="D34" s="111"/>
      <c r="E34" s="42"/>
      <c r="F34" s="43" t="s">
        <v>72</v>
      </c>
      <c r="G34" s="112" t="s">
        <v>92</v>
      </c>
      <c r="H34" s="112"/>
      <c r="I34" s="112"/>
      <c r="J34" s="112"/>
      <c r="K34" s="112"/>
      <c r="L34" s="112"/>
      <c r="M34" s="112"/>
      <c r="N34" s="112"/>
    </row>
    <row r="35" spans="1:14" ht="12.75">
      <c r="A35" s="25"/>
      <c r="B35" s="113" t="s">
        <v>74</v>
      </c>
      <c r="C35" s="113"/>
      <c r="D35" s="113"/>
      <c r="E35" s="44"/>
      <c r="F35" s="114" t="s">
        <v>74</v>
      </c>
      <c r="G35" s="114"/>
      <c r="H35" s="114"/>
      <c r="I35" s="114"/>
      <c r="J35" s="114"/>
      <c r="K35" s="114"/>
      <c r="L35" s="114"/>
      <c r="M35" s="114"/>
      <c r="N35" s="114"/>
    </row>
    <row r="36" spans="1:14" ht="15">
      <c r="A36" s="25"/>
      <c r="B36" s="45" t="s">
        <v>75</v>
      </c>
      <c r="C36" s="111" t="str">
        <f>C33</f>
        <v>Bril Iaroslav</v>
      </c>
      <c r="D36" s="111"/>
      <c r="E36" s="42"/>
      <c r="F36" s="46" t="s">
        <v>75</v>
      </c>
      <c r="G36" s="112" t="str">
        <f>G33</f>
        <v>Siven Pyry</v>
      </c>
      <c r="H36" s="112"/>
      <c r="I36" s="112"/>
      <c r="J36" s="112"/>
      <c r="K36" s="112"/>
      <c r="L36" s="112"/>
      <c r="M36" s="112"/>
      <c r="N36" s="112"/>
    </row>
    <row r="37" spans="1:14" ht="15">
      <c r="A37" s="25"/>
      <c r="B37" s="47" t="s">
        <v>75</v>
      </c>
      <c r="C37" s="115" t="str">
        <f>C34</f>
        <v>Honkavaara Oskari</v>
      </c>
      <c r="D37" s="115"/>
      <c r="E37" s="48"/>
      <c r="F37" s="49" t="s">
        <v>75</v>
      </c>
      <c r="G37" s="116" t="str">
        <f>G34</f>
        <v>Niemelä Konsta</v>
      </c>
      <c r="H37" s="116"/>
      <c r="I37" s="116"/>
      <c r="J37" s="116"/>
      <c r="K37" s="116"/>
      <c r="L37" s="116"/>
      <c r="M37" s="116"/>
      <c r="N37" s="116"/>
    </row>
    <row r="38" spans="1:14" ht="12.75">
      <c r="A38" s="25"/>
      <c r="B38" s="3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7"/>
    </row>
    <row r="39" spans="1:14" ht="15">
      <c r="A39" s="25"/>
      <c r="B39" s="50" t="s">
        <v>76</v>
      </c>
      <c r="C39" s="25"/>
      <c r="D39" s="25"/>
      <c r="E39" s="25"/>
      <c r="F39" s="51">
        <v>1</v>
      </c>
      <c r="G39" s="51">
        <v>2</v>
      </c>
      <c r="H39" s="51">
        <v>3</v>
      </c>
      <c r="I39" s="51">
        <v>4</v>
      </c>
      <c r="J39" s="51">
        <v>5</v>
      </c>
      <c r="K39" s="117" t="s">
        <v>7</v>
      </c>
      <c r="L39" s="117"/>
      <c r="M39" s="51" t="s">
        <v>77</v>
      </c>
      <c r="N39" s="51" t="s">
        <v>78</v>
      </c>
    </row>
    <row r="40" spans="1:14" ht="15">
      <c r="A40" s="25"/>
      <c r="B40" s="52" t="s">
        <v>79</v>
      </c>
      <c r="C40" s="118" t="str">
        <f>IF(C33&gt;"",C33&amp;" - "&amp;G33,"")</f>
        <v>Bril Iaroslav - Siven Pyry</v>
      </c>
      <c r="D40" s="118"/>
      <c r="E40" s="54"/>
      <c r="F40" s="55">
        <v>7</v>
      </c>
      <c r="G40" s="55">
        <v>-9</v>
      </c>
      <c r="H40" s="55">
        <v>6</v>
      </c>
      <c r="I40" s="55">
        <v>2</v>
      </c>
      <c r="J40" s="56"/>
      <c r="K40" s="57">
        <f>IF(ISBLANK(F40),"",COUNTIF(F40:J40,"&gt;=0"))</f>
        <v>3</v>
      </c>
      <c r="L40" s="58">
        <f>IF(ISBLANK(F40),"",IF(LEFT(F40)="-",1,0)+IF(LEFT(G40)="-",1,0)+IF(LEFT(H40)="-",1,0)+IF(LEFT(I40)="-",1,0)+IF(LEFT(J40)="-",1,0))</f>
        <v>1</v>
      </c>
      <c r="M40" s="59">
        <f>IF(K40=3,1,"")</f>
        <v>1</v>
      </c>
      <c r="N40" s="60">
        <f>IF(L40=3,1,"")</f>
      </c>
    </row>
    <row r="41" spans="1:14" ht="15">
      <c r="A41" s="25"/>
      <c r="B41" s="52" t="s">
        <v>80</v>
      </c>
      <c r="C41" s="118" t="str">
        <f>IF(C34&gt;"",C34&amp;" - "&amp;G34,"")</f>
        <v>Honkavaara Oskari - Niemelä Konsta</v>
      </c>
      <c r="D41" s="118"/>
      <c r="E41" s="54"/>
      <c r="F41" s="55">
        <v>-5</v>
      </c>
      <c r="G41" s="55">
        <v>-8</v>
      </c>
      <c r="H41" s="55">
        <v>10</v>
      </c>
      <c r="I41" s="55">
        <v>-9</v>
      </c>
      <c r="J41" s="61"/>
      <c r="K41" s="62">
        <f>IF(ISBLANK(F41),"",COUNTIF(F41:J41,"&gt;=0"))</f>
        <v>1</v>
      </c>
      <c r="L41" s="63">
        <f>IF(ISBLANK(F41),"",IF(LEFT(F41)="-",1,0)+IF(LEFT(G41)="-",1,0)+IF(LEFT(H41)="-",1,0)+IF(LEFT(I41)="-",1,0)+IF(LEFT(J41)="-",1,0))</f>
        <v>3</v>
      </c>
      <c r="M41" s="64">
        <f>IF(K41=3,1,"")</f>
      </c>
      <c r="N41" s="65">
        <f>IF(L41=3,1,"")</f>
        <v>1</v>
      </c>
    </row>
    <row r="42" spans="1:14" ht="12.75">
      <c r="A42" s="25"/>
      <c r="B42" s="66" t="s">
        <v>81</v>
      </c>
      <c r="C42" s="53" t="str">
        <f>IF(C36&gt;"",C36&amp;" / "&amp;C37,"")</f>
        <v>Bril Iaroslav / Honkavaara Oskari</v>
      </c>
      <c r="D42" s="53" t="str">
        <f>IF(G36&gt;"",G36&amp;" / "&amp;G37,"")</f>
        <v>Siven Pyry / Niemelä Konsta</v>
      </c>
      <c r="E42" s="67"/>
      <c r="F42" s="55">
        <v>4</v>
      </c>
      <c r="G42" s="55">
        <v>8</v>
      </c>
      <c r="H42" s="55">
        <v>8</v>
      </c>
      <c r="I42" s="55"/>
      <c r="J42" s="61"/>
      <c r="K42" s="62">
        <f>IF(ISBLANK(F42),"",COUNTIF(F42:J42,"&gt;=0"))</f>
        <v>3</v>
      </c>
      <c r="L42" s="63">
        <f>IF(ISBLANK(F42),"",IF(LEFT(F42)="-",1,0)+IF(LEFT(G42)="-",1,0)+IF(LEFT(H42)="-",1,0)+IF(LEFT(I42)="-",1,0)+IF(LEFT(J42)="-",1,0))</f>
        <v>0</v>
      </c>
      <c r="M42" s="64">
        <f>IF(K42=3,1,"")</f>
        <v>1</v>
      </c>
      <c r="N42" s="65">
        <f>IF(L42=3,1,"")</f>
      </c>
    </row>
    <row r="43" spans="1:14" ht="15">
      <c r="A43" s="25"/>
      <c r="B43" s="52" t="s">
        <v>82</v>
      </c>
      <c r="C43" s="118" t="str">
        <f>IF(C33&gt;"",C33&amp;" - "&amp;G34,"")</f>
        <v>Bril Iaroslav - Niemelä Konsta</v>
      </c>
      <c r="D43" s="118"/>
      <c r="E43" s="54"/>
      <c r="F43" s="55"/>
      <c r="G43" s="55"/>
      <c r="H43" s="55"/>
      <c r="I43" s="55"/>
      <c r="J43" s="61"/>
      <c r="K43" s="62">
        <f>IF(ISBLANK(F43),"",COUNTIF(F43:J43,"&gt;=0"))</f>
      </c>
      <c r="L43" s="63">
        <f>IF(ISBLANK(F43),"",IF(LEFT(F43)="-",1,0)+IF(LEFT(G43)="-",1,0)+IF(LEFT(H43)="-",1,0)+IF(LEFT(I43)="-",1,0)+IF(LEFT(J43)="-",1,0))</f>
      </c>
      <c r="M43" s="64">
        <f>IF(K43=3,1,"")</f>
      </c>
      <c r="N43" s="65">
        <f>IF(L43=3,1,"")</f>
      </c>
    </row>
    <row r="44" spans="1:14" ht="15">
      <c r="A44" s="25"/>
      <c r="B44" s="52" t="s">
        <v>83</v>
      </c>
      <c r="C44" s="118" t="str">
        <f>IF(C34&gt;"",C34&amp;" - "&amp;G33,"")</f>
        <v>Honkavaara Oskari - Siven Pyry</v>
      </c>
      <c r="D44" s="118"/>
      <c r="E44" s="54"/>
      <c r="F44" s="55"/>
      <c r="G44" s="55"/>
      <c r="H44" s="55"/>
      <c r="I44" s="55"/>
      <c r="J44" s="61"/>
      <c r="K44" s="68">
        <f>IF(ISBLANK(F44),"",COUNTIF(F44:J44,"&gt;=0"))</f>
      </c>
      <c r="L44" s="69">
        <f>IF(ISBLANK(F44),"",IF(LEFT(F44)="-",1,0)+IF(LEFT(G44)="-",1,0)+IF(LEFT(H44)="-",1,0)+IF(LEFT(I44)="-",1,0)+IF(LEFT(J44)="-",1,0))</f>
      </c>
      <c r="M44" s="70">
        <f>IF(K44=3,1,"")</f>
      </c>
      <c r="N44" s="71">
        <f>IF(L44=3,1,"")</f>
      </c>
    </row>
    <row r="45" spans="1:14" ht="18.75">
      <c r="A45" s="25"/>
      <c r="B45" s="72"/>
      <c r="C45" s="73"/>
      <c r="D45" s="73"/>
      <c r="E45" s="73"/>
      <c r="F45" s="74"/>
      <c r="G45" s="74"/>
      <c r="H45" s="75"/>
      <c r="I45" s="119" t="s">
        <v>84</v>
      </c>
      <c r="J45" s="119"/>
      <c r="K45" s="76">
        <f>COUNTIF(K40:K44,"=3")</f>
        <v>2</v>
      </c>
      <c r="L45" s="77">
        <f>COUNTIF(L40:L44,"=3")</f>
        <v>1</v>
      </c>
      <c r="M45" s="78">
        <f>SUM(M40:M44)</f>
        <v>2</v>
      </c>
      <c r="N45" s="79">
        <f>SUM(N40:N44)</f>
        <v>1</v>
      </c>
    </row>
    <row r="46" spans="1:14" ht="15">
      <c r="A46" s="25"/>
      <c r="B46" s="80" t="s">
        <v>85</v>
      </c>
      <c r="C46" s="73"/>
      <c r="D46" s="73"/>
      <c r="E46" s="73"/>
      <c r="F46" s="73"/>
      <c r="G46" s="73"/>
      <c r="H46" s="73"/>
      <c r="I46" s="73"/>
      <c r="J46" s="73"/>
      <c r="K46" s="25"/>
      <c r="L46" s="25"/>
      <c r="M46" s="25"/>
      <c r="N46" s="37"/>
    </row>
    <row r="47" spans="1:14" ht="15">
      <c r="A47" s="25"/>
      <c r="B47" s="81" t="s">
        <v>86</v>
      </c>
      <c r="C47" s="82"/>
      <c r="D47" s="83" t="s">
        <v>87</v>
      </c>
      <c r="E47" s="82"/>
      <c r="F47" s="83" t="s">
        <v>36</v>
      </c>
      <c r="G47" s="83"/>
      <c r="H47" s="84"/>
      <c r="I47" s="25"/>
      <c r="J47" s="120" t="s">
        <v>88</v>
      </c>
      <c r="K47" s="120"/>
      <c r="L47" s="120"/>
      <c r="M47" s="120"/>
      <c r="N47" s="120"/>
    </row>
    <row r="48" spans="1:14" ht="21">
      <c r="A48" s="25"/>
      <c r="B48" s="121"/>
      <c r="C48" s="121"/>
      <c r="D48" s="121"/>
      <c r="E48" s="85"/>
      <c r="F48" s="122"/>
      <c r="G48" s="122"/>
      <c r="H48" s="122"/>
      <c r="I48" s="122"/>
      <c r="J48" s="123">
        <f>IF(M45=3,C32,IF(N45=3,G32,""))</f>
      </c>
      <c r="K48" s="123"/>
      <c r="L48" s="123"/>
      <c r="M48" s="123"/>
      <c r="N48" s="123"/>
    </row>
    <row r="49" spans="1:14" ht="12.75">
      <c r="A49" s="25"/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2" spans="1:14" ht="12.75">
      <c r="A52" s="25"/>
      <c r="B52" s="26"/>
      <c r="C52" s="27"/>
      <c r="D52" s="27"/>
      <c r="E52" s="27"/>
      <c r="F52" s="28"/>
      <c r="G52" s="29" t="s">
        <v>57</v>
      </c>
      <c r="H52" s="30"/>
      <c r="I52" s="108" t="s">
        <v>0</v>
      </c>
      <c r="J52" s="108"/>
      <c r="K52" s="108"/>
      <c r="L52" s="108"/>
      <c r="M52" s="108"/>
      <c r="N52" s="108"/>
    </row>
    <row r="53" spans="1:14" ht="15">
      <c r="A53" s="25"/>
      <c r="B53" s="31"/>
      <c r="C53" s="32" t="s">
        <v>58</v>
      </c>
      <c r="D53" s="32"/>
      <c r="E53" s="25"/>
      <c r="F53" s="33"/>
      <c r="G53" s="29" t="s">
        <v>59</v>
      </c>
      <c r="H53" s="34"/>
      <c r="I53" s="108" t="s">
        <v>12</v>
      </c>
      <c r="J53" s="108"/>
      <c r="K53" s="108"/>
      <c r="L53" s="108"/>
      <c r="M53" s="108"/>
      <c r="N53" s="108"/>
    </row>
    <row r="54" spans="1:14" ht="15.75">
      <c r="A54" s="25"/>
      <c r="B54" s="31"/>
      <c r="C54" s="35" t="s">
        <v>60</v>
      </c>
      <c r="D54" s="35"/>
      <c r="E54" s="25"/>
      <c r="F54" s="33"/>
      <c r="G54" s="29" t="s">
        <v>61</v>
      </c>
      <c r="H54" s="34"/>
      <c r="I54" s="108" t="s">
        <v>1</v>
      </c>
      <c r="J54" s="108"/>
      <c r="K54" s="108"/>
      <c r="L54" s="108"/>
      <c r="M54" s="108"/>
      <c r="N54" s="108"/>
    </row>
    <row r="55" spans="1:14" ht="15.75">
      <c r="A55" s="25"/>
      <c r="B55" s="31"/>
      <c r="C55" s="25" t="s">
        <v>62</v>
      </c>
      <c r="D55" s="35"/>
      <c r="E55" s="25"/>
      <c r="F55" s="33"/>
      <c r="G55" s="29" t="s">
        <v>63</v>
      </c>
      <c r="H55" s="34"/>
      <c r="I55" s="108">
        <v>45431</v>
      </c>
      <c r="J55" s="108"/>
      <c r="K55" s="108"/>
      <c r="L55" s="108"/>
      <c r="M55" s="108"/>
      <c r="N55" s="108"/>
    </row>
    <row r="56" spans="1:14" ht="12.75">
      <c r="A56" s="25"/>
      <c r="B56" s="3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7"/>
    </row>
    <row r="57" spans="1:14" ht="12.75">
      <c r="A57" s="25"/>
      <c r="B57" s="38" t="s">
        <v>64</v>
      </c>
      <c r="C57" s="109" t="s">
        <v>12</v>
      </c>
      <c r="D57" s="109"/>
      <c r="E57" s="39"/>
      <c r="F57" s="40" t="s">
        <v>65</v>
      </c>
      <c r="G57" s="110" t="s">
        <v>130</v>
      </c>
      <c r="H57" s="110"/>
      <c r="I57" s="110"/>
      <c r="J57" s="110"/>
      <c r="K57" s="110"/>
      <c r="L57" s="110"/>
      <c r="M57" s="110"/>
      <c r="N57" s="110"/>
    </row>
    <row r="58" spans="1:14" ht="15">
      <c r="A58" s="25"/>
      <c r="B58" s="41" t="s">
        <v>66</v>
      </c>
      <c r="C58" s="111" t="s">
        <v>93</v>
      </c>
      <c r="D58" s="111"/>
      <c r="E58" s="42"/>
      <c r="F58" s="43" t="s">
        <v>68</v>
      </c>
      <c r="G58" s="112" t="s">
        <v>94</v>
      </c>
      <c r="H58" s="112"/>
      <c r="I58" s="112"/>
      <c r="J58" s="112"/>
      <c r="K58" s="112"/>
      <c r="L58" s="112"/>
      <c r="M58" s="112"/>
      <c r="N58" s="112"/>
    </row>
    <row r="59" spans="1:14" ht="15">
      <c r="A59" s="25"/>
      <c r="B59" s="41" t="s">
        <v>70</v>
      </c>
      <c r="C59" s="111" t="s">
        <v>95</v>
      </c>
      <c r="D59" s="111"/>
      <c r="E59" s="42"/>
      <c r="F59" s="43" t="s">
        <v>72</v>
      </c>
      <c r="G59" s="112" t="s">
        <v>96</v>
      </c>
      <c r="H59" s="112"/>
      <c r="I59" s="112"/>
      <c r="J59" s="112"/>
      <c r="K59" s="112"/>
      <c r="L59" s="112"/>
      <c r="M59" s="112"/>
      <c r="N59" s="112"/>
    </row>
    <row r="60" spans="1:14" ht="12.75">
      <c r="A60" s="25"/>
      <c r="B60" s="113" t="s">
        <v>74</v>
      </c>
      <c r="C60" s="113"/>
      <c r="D60" s="113"/>
      <c r="E60" s="44"/>
      <c r="F60" s="114" t="s">
        <v>74</v>
      </c>
      <c r="G60" s="114"/>
      <c r="H60" s="114"/>
      <c r="I60" s="114"/>
      <c r="J60" s="114"/>
      <c r="K60" s="114"/>
      <c r="L60" s="114"/>
      <c r="M60" s="114"/>
      <c r="N60" s="114"/>
    </row>
    <row r="61" spans="1:14" ht="15">
      <c r="A61" s="25"/>
      <c r="B61" s="45" t="s">
        <v>75</v>
      </c>
      <c r="C61" s="111" t="str">
        <f>C58</f>
        <v>Vimpari Lasse</v>
      </c>
      <c r="D61" s="111"/>
      <c r="E61" s="42"/>
      <c r="F61" s="46" t="s">
        <v>75</v>
      </c>
      <c r="G61" s="112" t="str">
        <f>G58</f>
        <v>Oinas Luka</v>
      </c>
      <c r="H61" s="112"/>
      <c r="I61" s="112"/>
      <c r="J61" s="112"/>
      <c r="K61" s="112"/>
      <c r="L61" s="112"/>
      <c r="M61" s="112"/>
      <c r="N61" s="112"/>
    </row>
    <row r="62" spans="1:14" ht="15">
      <c r="A62" s="25"/>
      <c r="B62" s="47" t="s">
        <v>75</v>
      </c>
      <c r="C62" s="115" t="str">
        <f>C59</f>
        <v>Åvist Juho</v>
      </c>
      <c r="D62" s="115"/>
      <c r="E62" s="48"/>
      <c r="F62" s="49" t="s">
        <v>75</v>
      </c>
      <c r="G62" s="116" t="str">
        <f>G59</f>
        <v>Räsänen Elmeri</v>
      </c>
      <c r="H62" s="116"/>
      <c r="I62" s="116"/>
      <c r="J62" s="116"/>
      <c r="K62" s="116"/>
      <c r="L62" s="116"/>
      <c r="M62" s="116"/>
      <c r="N62" s="116"/>
    </row>
    <row r="63" spans="1:14" ht="12.75">
      <c r="A63" s="25"/>
      <c r="B63" s="3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37"/>
    </row>
    <row r="64" spans="1:14" ht="15">
      <c r="A64" s="25"/>
      <c r="B64" s="50" t="s">
        <v>76</v>
      </c>
      <c r="C64" s="25"/>
      <c r="D64" s="25"/>
      <c r="E64" s="25"/>
      <c r="F64" s="51">
        <v>1</v>
      </c>
      <c r="G64" s="51">
        <v>2</v>
      </c>
      <c r="H64" s="51">
        <v>3</v>
      </c>
      <c r="I64" s="51">
        <v>4</v>
      </c>
      <c r="J64" s="51">
        <v>5</v>
      </c>
      <c r="K64" s="117" t="s">
        <v>7</v>
      </c>
      <c r="L64" s="117"/>
      <c r="M64" s="51" t="s">
        <v>77</v>
      </c>
      <c r="N64" s="51" t="s">
        <v>78</v>
      </c>
    </row>
    <row r="65" spans="1:14" ht="15">
      <c r="A65" s="25"/>
      <c r="B65" s="52" t="s">
        <v>79</v>
      </c>
      <c r="C65" s="118" t="str">
        <f>IF(C58&gt;"",C58&amp;" - "&amp;G58,"")</f>
        <v>Vimpari Lasse - Oinas Luka</v>
      </c>
      <c r="D65" s="118"/>
      <c r="E65" s="54"/>
      <c r="F65" s="55">
        <v>-3</v>
      </c>
      <c r="G65" s="55">
        <v>-4</v>
      </c>
      <c r="H65" s="55">
        <v>2</v>
      </c>
      <c r="I65" s="55">
        <v>7</v>
      </c>
      <c r="J65" s="56">
        <v>-8</v>
      </c>
      <c r="K65" s="57">
        <f>IF(ISBLANK(F65),"",COUNTIF(F65:J65,"&gt;=0"))</f>
        <v>2</v>
      </c>
      <c r="L65" s="58">
        <f>IF(ISBLANK(F65),"",IF(LEFT(F65)="-",1,0)+IF(LEFT(G65)="-",1,0)+IF(LEFT(H65)="-",1,0)+IF(LEFT(I65)="-",1,0)+IF(LEFT(J65)="-",1,0))</f>
        <v>3</v>
      </c>
      <c r="M65" s="59">
        <f>IF(K65=3,1,"")</f>
      </c>
      <c r="N65" s="60">
        <f>IF(L65=3,1,"")</f>
        <v>1</v>
      </c>
    </row>
    <row r="66" spans="1:14" ht="15">
      <c r="A66" s="25"/>
      <c r="B66" s="52" t="s">
        <v>80</v>
      </c>
      <c r="C66" s="118" t="str">
        <f>IF(C59&gt;"",C59&amp;" - "&amp;G59,"")</f>
        <v>Åvist Juho - Räsänen Elmeri</v>
      </c>
      <c r="D66" s="118"/>
      <c r="E66" s="54"/>
      <c r="F66" s="55">
        <v>-9</v>
      </c>
      <c r="G66" s="55">
        <v>11</v>
      </c>
      <c r="H66" s="55">
        <v>6</v>
      </c>
      <c r="I66" s="55">
        <v>7</v>
      </c>
      <c r="J66" s="61"/>
      <c r="K66" s="62">
        <f>IF(ISBLANK(F66),"",COUNTIF(F66:J66,"&gt;=0"))</f>
        <v>3</v>
      </c>
      <c r="L66" s="63">
        <f>IF(ISBLANK(F66),"",IF(LEFT(F66)="-",1,0)+IF(LEFT(G66)="-",1,0)+IF(LEFT(H66)="-",1,0)+IF(LEFT(I66)="-",1,0)+IF(LEFT(J66)="-",1,0))</f>
        <v>1</v>
      </c>
      <c r="M66" s="64">
        <f>IF(K66=3,1,"")</f>
        <v>1</v>
      </c>
      <c r="N66" s="65">
        <f>IF(L66=3,1,"")</f>
      </c>
    </row>
    <row r="67" spans="1:14" ht="12.75">
      <c r="A67" s="25"/>
      <c r="B67" s="66" t="s">
        <v>81</v>
      </c>
      <c r="C67" s="53" t="str">
        <f>IF(C61&gt;"",C61&amp;" / "&amp;C62,"")</f>
        <v>Vimpari Lasse / Åvist Juho</v>
      </c>
      <c r="D67" s="53" t="str">
        <f>IF(G61&gt;"",G61&amp;" / "&amp;G62,"")</f>
        <v>Oinas Luka / Räsänen Elmeri</v>
      </c>
      <c r="E67" s="67"/>
      <c r="F67" s="55">
        <v>7</v>
      </c>
      <c r="G67" s="55">
        <v>11</v>
      </c>
      <c r="H67" s="55">
        <v>10</v>
      </c>
      <c r="I67" s="55"/>
      <c r="J67" s="61"/>
      <c r="K67" s="62">
        <f>IF(ISBLANK(F67),"",COUNTIF(F67:J67,"&gt;=0"))</f>
        <v>3</v>
      </c>
      <c r="L67" s="63">
        <f>IF(ISBLANK(F67),"",IF(LEFT(F67)="-",1,0)+IF(LEFT(G67)="-",1,0)+IF(LEFT(H67)="-",1,0)+IF(LEFT(I67)="-",1,0)+IF(LEFT(J67)="-",1,0))</f>
        <v>0</v>
      </c>
      <c r="M67" s="64">
        <f>IF(K67=3,1,"")</f>
        <v>1</v>
      </c>
      <c r="N67" s="65">
        <f>IF(L67=3,1,"")</f>
      </c>
    </row>
    <row r="68" spans="1:14" ht="15">
      <c r="A68" s="25"/>
      <c r="B68" s="52" t="s">
        <v>82</v>
      </c>
      <c r="C68" s="118" t="str">
        <f>IF(C58&gt;"",C58&amp;" - "&amp;G59,"")</f>
        <v>Vimpari Lasse - Räsänen Elmeri</v>
      </c>
      <c r="D68" s="118"/>
      <c r="E68" s="54"/>
      <c r="F68" s="55"/>
      <c r="G68" s="55"/>
      <c r="H68" s="55"/>
      <c r="I68" s="55"/>
      <c r="J68" s="61"/>
      <c r="K68" s="62">
        <f>IF(ISBLANK(F68),"",COUNTIF(F68:J68,"&gt;=0"))</f>
      </c>
      <c r="L68" s="63">
        <f>IF(ISBLANK(F68),"",IF(LEFT(F68)="-",1,0)+IF(LEFT(G68)="-",1,0)+IF(LEFT(H68)="-",1,0)+IF(LEFT(I68)="-",1,0)+IF(LEFT(J68)="-",1,0))</f>
      </c>
      <c r="M68" s="64">
        <f>IF(K68=3,1,"")</f>
      </c>
      <c r="N68" s="65">
        <f>IF(L68=3,1,"")</f>
      </c>
    </row>
    <row r="69" spans="1:14" ht="15">
      <c r="A69" s="25"/>
      <c r="B69" s="52" t="s">
        <v>83</v>
      </c>
      <c r="C69" s="118" t="str">
        <f>IF(C59&gt;"",C59&amp;" - "&amp;G58,"")</f>
        <v>Åvist Juho - Oinas Luka</v>
      </c>
      <c r="D69" s="118"/>
      <c r="E69" s="54"/>
      <c r="F69" s="55"/>
      <c r="G69" s="55"/>
      <c r="H69" s="55"/>
      <c r="I69" s="55"/>
      <c r="J69" s="61"/>
      <c r="K69" s="68">
        <f>IF(ISBLANK(F69),"",COUNTIF(F69:J69,"&gt;=0"))</f>
      </c>
      <c r="L69" s="69">
        <f>IF(ISBLANK(F69),"",IF(LEFT(F69)="-",1,0)+IF(LEFT(G69)="-",1,0)+IF(LEFT(H69)="-",1,0)+IF(LEFT(I69)="-",1,0)+IF(LEFT(J69)="-",1,0))</f>
      </c>
      <c r="M69" s="70">
        <f>IF(K69=3,1,"")</f>
      </c>
      <c r="N69" s="71">
        <f>IF(L69=3,1,"")</f>
      </c>
    </row>
    <row r="70" spans="1:14" ht="18.75">
      <c r="A70" s="25"/>
      <c r="B70" s="72"/>
      <c r="C70" s="73"/>
      <c r="D70" s="73"/>
      <c r="E70" s="73"/>
      <c r="F70" s="74"/>
      <c r="G70" s="74"/>
      <c r="H70" s="75"/>
      <c r="I70" s="119" t="s">
        <v>84</v>
      </c>
      <c r="J70" s="119"/>
      <c r="K70" s="76">
        <f>COUNTIF(K65:K69,"=3")</f>
        <v>2</v>
      </c>
      <c r="L70" s="77">
        <f>COUNTIF(L65:L69,"=3")</f>
        <v>1</v>
      </c>
      <c r="M70" s="78">
        <f>SUM(M65:M69)</f>
        <v>2</v>
      </c>
      <c r="N70" s="79">
        <f>SUM(N65:N69)</f>
        <v>1</v>
      </c>
    </row>
    <row r="71" spans="1:14" ht="15">
      <c r="A71" s="25"/>
      <c r="B71" s="80" t="s">
        <v>85</v>
      </c>
      <c r="C71" s="73"/>
      <c r="D71" s="73"/>
      <c r="E71" s="73"/>
      <c r="F71" s="73"/>
      <c r="G71" s="73"/>
      <c r="H71" s="73"/>
      <c r="I71" s="73"/>
      <c r="J71" s="73"/>
      <c r="K71" s="25"/>
      <c r="L71" s="25"/>
      <c r="M71" s="25"/>
      <c r="N71" s="37"/>
    </row>
    <row r="72" spans="1:14" ht="15">
      <c r="A72" s="25"/>
      <c r="B72" s="81" t="s">
        <v>86</v>
      </c>
      <c r="C72" s="82"/>
      <c r="D72" s="83" t="s">
        <v>87</v>
      </c>
      <c r="E72" s="82"/>
      <c r="F72" s="83" t="s">
        <v>36</v>
      </c>
      <c r="G72" s="83"/>
      <c r="H72" s="84"/>
      <c r="I72" s="25"/>
      <c r="J72" s="120" t="s">
        <v>88</v>
      </c>
      <c r="K72" s="120"/>
      <c r="L72" s="120"/>
      <c r="M72" s="120"/>
      <c r="N72" s="120"/>
    </row>
    <row r="73" spans="1:14" ht="21">
      <c r="A73" s="25"/>
      <c r="B73" s="121"/>
      <c r="C73" s="121"/>
      <c r="D73" s="121"/>
      <c r="E73" s="85"/>
      <c r="F73" s="122"/>
      <c r="G73" s="122"/>
      <c r="H73" s="122"/>
      <c r="I73" s="122"/>
      <c r="J73" s="123">
        <f>IF(M70=3,C57,IF(N70=3,G57,""))</f>
      </c>
      <c r="K73" s="123"/>
      <c r="L73" s="123"/>
      <c r="M73" s="123"/>
      <c r="N73" s="123"/>
    </row>
    <row r="74" spans="1:14" ht="12.75">
      <c r="A74" s="25"/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8"/>
    </row>
    <row r="76" spans="1:14" ht="12.75">
      <c r="A76" s="25"/>
      <c r="B76" s="26"/>
      <c r="C76" s="27"/>
      <c r="D76" s="27"/>
      <c r="E76" s="27"/>
      <c r="F76" s="28"/>
      <c r="G76" s="29" t="s">
        <v>57</v>
      </c>
      <c r="H76" s="30"/>
      <c r="I76" s="108" t="s">
        <v>0</v>
      </c>
      <c r="J76" s="108"/>
      <c r="K76" s="108"/>
      <c r="L76" s="108"/>
      <c r="M76" s="108"/>
      <c r="N76" s="108"/>
    </row>
    <row r="77" spans="1:14" ht="15">
      <c r="A77" s="25"/>
      <c r="B77" s="31"/>
      <c r="C77" s="32" t="s">
        <v>58</v>
      </c>
      <c r="D77" s="32"/>
      <c r="E77" s="25"/>
      <c r="F77" s="33"/>
      <c r="G77" s="29" t="s">
        <v>59</v>
      </c>
      <c r="H77" s="34"/>
      <c r="I77" s="108" t="s">
        <v>12</v>
      </c>
      <c r="J77" s="108"/>
      <c r="K77" s="108"/>
      <c r="L77" s="108"/>
      <c r="M77" s="108"/>
      <c r="N77" s="108"/>
    </row>
    <row r="78" spans="1:14" ht="15.75">
      <c r="A78" s="25"/>
      <c r="B78" s="31"/>
      <c r="C78" s="35" t="s">
        <v>60</v>
      </c>
      <c r="D78" s="35"/>
      <c r="E78" s="25"/>
      <c r="F78" s="33"/>
      <c r="G78" s="29" t="s">
        <v>61</v>
      </c>
      <c r="H78" s="34"/>
      <c r="I78" s="108" t="s">
        <v>1</v>
      </c>
      <c r="J78" s="108"/>
      <c r="K78" s="108"/>
      <c r="L78" s="108"/>
      <c r="M78" s="108"/>
      <c r="N78" s="108"/>
    </row>
    <row r="79" spans="1:14" ht="15.75">
      <c r="A79" s="25"/>
      <c r="B79" s="31"/>
      <c r="C79" s="25" t="s">
        <v>62</v>
      </c>
      <c r="D79" s="35"/>
      <c r="E79" s="25"/>
      <c r="F79" s="33"/>
      <c r="G79" s="29" t="s">
        <v>63</v>
      </c>
      <c r="H79" s="34"/>
      <c r="I79" s="108">
        <v>45431</v>
      </c>
      <c r="J79" s="108"/>
      <c r="K79" s="108"/>
      <c r="L79" s="108"/>
      <c r="M79" s="108"/>
      <c r="N79" s="108"/>
    </row>
    <row r="80" spans="1:14" ht="12.75">
      <c r="A80" s="25"/>
      <c r="B80" s="31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37"/>
    </row>
    <row r="81" spans="1:14" ht="12.75">
      <c r="A81" s="25"/>
      <c r="B81" s="38" t="s">
        <v>64</v>
      </c>
      <c r="C81" s="109" t="s">
        <v>127</v>
      </c>
      <c r="D81" s="109"/>
      <c r="E81" s="39"/>
      <c r="F81" s="40" t="s">
        <v>65</v>
      </c>
      <c r="G81" s="110" t="s">
        <v>130</v>
      </c>
      <c r="H81" s="110"/>
      <c r="I81" s="110"/>
      <c r="J81" s="110"/>
      <c r="K81" s="110"/>
      <c r="L81" s="110"/>
      <c r="M81" s="110"/>
      <c r="N81" s="110"/>
    </row>
    <row r="82" spans="1:14" ht="15">
      <c r="A82" s="25"/>
      <c r="B82" s="41" t="s">
        <v>66</v>
      </c>
      <c r="C82" s="111" t="s">
        <v>67</v>
      </c>
      <c r="D82" s="111"/>
      <c r="E82" s="42"/>
      <c r="F82" s="43" t="s">
        <v>68</v>
      </c>
      <c r="G82" s="112" t="s">
        <v>94</v>
      </c>
      <c r="H82" s="112"/>
      <c r="I82" s="112"/>
      <c r="J82" s="112"/>
      <c r="K82" s="112"/>
      <c r="L82" s="112"/>
      <c r="M82" s="112"/>
      <c r="N82" s="112"/>
    </row>
    <row r="83" spans="1:14" ht="15">
      <c r="A83" s="25"/>
      <c r="B83" s="41" t="s">
        <v>70</v>
      </c>
      <c r="C83" s="111" t="s">
        <v>71</v>
      </c>
      <c r="D83" s="111"/>
      <c r="E83" s="42"/>
      <c r="F83" s="43" t="s">
        <v>72</v>
      </c>
      <c r="G83" s="112" t="s">
        <v>96</v>
      </c>
      <c r="H83" s="112"/>
      <c r="I83" s="112"/>
      <c r="J83" s="112"/>
      <c r="K83" s="112"/>
      <c r="L83" s="112"/>
      <c r="M83" s="112"/>
      <c r="N83" s="112"/>
    </row>
    <row r="84" spans="1:14" ht="12.75">
      <c r="A84" s="25"/>
      <c r="B84" s="113" t="s">
        <v>74</v>
      </c>
      <c r="C84" s="113"/>
      <c r="D84" s="113"/>
      <c r="E84" s="44"/>
      <c r="F84" s="114" t="s">
        <v>74</v>
      </c>
      <c r="G84" s="114"/>
      <c r="H84" s="114"/>
      <c r="I84" s="114"/>
      <c r="J84" s="114"/>
      <c r="K84" s="114"/>
      <c r="L84" s="114"/>
      <c r="M84" s="114"/>
      <c r="N84" s="114"/>
    </row>
    <row r="85" spans="1:14" ht="15">
      <c r="A85" s="25"/>
      <c r="B85" s="45" t="s">
        <v>75</v>
      </c>
      <c r="C85" s="111" t="str">
        <f>C82</f>
        <v>Mäkelä Eetu</v>
      </c>
      <c r="D85" s="111"/>
      <c r="E85" s="42"/>
      <c r="F85" s="46" t="s">
        <v>75</v>
      </c>
      <c r="G85" s="112" t="str">
        <f>G82</f>
        <v>Oinas Luka</v>
      </c>
      <c r="H85" s="112"/>
      <c r="I85" s="112"/>
      <c r="J85" s="112"/>
      <c r="K85" s="112"/>
      <c r="L85" s="112"/>
      <c r="M85" s="112"/>
      <c r="N85" s="112"/>
    </row>
    <row r="86" spans="1:14" ht="15">
      <c r="A86" s="25"/>
      <c r="B86" s="47" t="s">
        <v>75</v>
      </c>
      <c r="C86" s="115" t="str">
        <f>C83</f>
        <v>Vahtola Otso</v>
      </c>
      <c r="D86" s="115"/>
      <c r="E86" s="48"/>
      <c r="F86" s="49" t="s">
        <v>75</v>
      </c>
      <c r="G86" s="116" t="str">
        <f>G83</f>
        <v>Räsänen Elmeri</v>
      </c>
      <c r="H86" s="116"/>
      <c r="I86" s="116"/>
      <c r="J86" s="116"/>
      <c r="K86" s="116"/>
      <c r="L86" s="116"/>
      <c r="M86" s="116"/>
      <c r="N86" s="116"/>
    </row>
    <row r="87" spans="1:14" ht="12.75">
      <c r="A87" s="25"/>
      <c r="B87" s="31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37"/>
    </row>
    <row r="88" spans="1:14" ht="15">
      <c r="A88" s="25"/>
      <c r="B88" s="50" t="s">
        <v>76</v>
      </c>
      <c r="C88" s="25"/>
      <c r="D88" s="25"/>
      <c r="E88" s="25"/>
      <c r="F88" s="51">
        <v>1</v>
      </c>
      <c r="G88" s="51">
        <v>2</v>
      </c>
      <c r="H88" s="51">
        <v>3</v>
      </c>
      <c r="I88" s="51">
        <v>4</v>
      </c>
      <c r="J88" s="51">
        <v>5</v>
      </c>
      <c r="K88" s="117" t="s">
        <v>7</v>
      </c>
      <c r="L88" s="117"/>
      <c r="M88" s="51" t="s">
        <v>77</v>
      </c>
      <c r="N88" s="51" t="s">
        <v>78</v>
      </c>
    </row>
    <row r="89" spans="1:14" ht="15">
      <c r="A89" s="25"/>
      <c r="B89" s="52" t="s">
        <v>79</v>
      </c>
      <c r="C89" s="118" t="str">
        <f>IF(C82&gt;"",C82&amp;" - "&amp;G82,"")</f>
        <v>Mäkelä Eetu - Oinas Luka</v>
      </c>
      <c r="D89" s="118"/>
      <c r="E89" s="54"/>
      <c r="F89" s="55">
        <v>5</v>
      </c>
      <c r="G89" s="55">
        <v>14</v>
      </c>
      <c r="H89" s="55">
        <v>15</v>
      </c>
      <c r="I89" s="55"/>
      <c r="J89" s="56"/>
      <c r="K89" s="57">
        <f>IF(ISBLANK(F89),"",COUNTIF(F89:J89,"&gt;=0"))</f>
        <v>3</v>
      </c>
      <c r="L89" s="58">
        <f>IF(ISBLANK(F89),"",IF(LEFT(F89)="-",1,0)+IF(LEFT(G89)="-",1,0)+IF(LEFT(H89)="-",1,0)+IF(LEFT(I89)="-",1,0)+IF(LEFT(J89)="-",1,0))</f>
        <v>0</v>
      </c>
      <c r="M89" s="59">
        <f>IF(K89=3,1,"")</f>
        <v>1</v>
      </c>
      <c r="N89" s="60">
        <f>IF(L89=3,1,"")</f>
      </c>
    </row>
    <row r="90" spans="1:14" ht="15">
      <c r="A90" s="25"/>
      <c r="B90" s="52" t="s">
        <v>80</v>
      </c>
      <c r="C90" s="118" t="str">
        <f>IF(C83&gt;"",C83&amp;" - "&amp;G83,"")</f>
        <v>Vahtola Otso - Räsänen Elmeri</v>
      </c>
      <c r="D90" s="118"/>
      <c r="E90" s="54"/>
      <c r="F90" s="55">
        <v>8</v>
      </c>
      <c r="G90" s="55">
        <v>9</v>
      </c>
      <c r="H90" s="55">
        <v>-8</v>
      </c>
      <c r="I90" s="55">
        <v>9</v>
      </c>
      <c r="J90" s="61"/>
      <c r="K90" s="62">
        <f>IF(ISBLANK(F90),"",COUNTIF(F90:J90,"&gt;=0"))</f>
        <v>3</v>
      </c>
      <c r="L90" s="63">
        <f>IF(ISBLANK(F90),"",IF(LEFT(F90)="-",1,0)+IF(LEFT(G90)="-",1,0)+IF(LEFT(H90)="-",1,0)+IF(LEFT(I90)="-",1,0)+IF(LEFT(J90)="-",1,0))</f>
        <v>1</v>
      </c>
      <c r="M90" s="64">
        <f>IF(K90=3,1,"")</f>
        <v>1</v>
      </c>
      <c r="N90" s="65">
        <f>IF(L90=3,1,"")</f>
      </c>
    </row>
    <row r="91" spans="1:14" ht="12.75">
      <c r="A91" s="25"/>
      <c r="B91" s="66" t="s">
        <v>81</v>
      </c>
      <c r="C91" s="53" t="str">
        <f>IF(C85&gt;"",C85&amp;" / "&amp;C86,"")</f>
        <v>Mäkelä Eetu / Vahtola Otso</v>
      </c>
      <c r="D91" s="53" t="str">
        <f>IF(G85&gt;"",G85&amp;" / "&amp;G86,"")</f>
        <v>Oinas Luka / Räsänen Elmeri</v>
      </c>
      <c r="E91" s="67"/>
      <c r="F91" s="55">
        <v>9</v>
      </c>
      <c r="G91" s="55">
        <v>6</v>
      </c>
      <c r="H91" s="55">
        <v>-9</v>
      </c>
      <c r="I91" s="55">
        <v>-11</v>
      </c>
      <c r="J91" s="61">
        <v>8</v>
      </c>
      <c r="K91" s="62">
        <f>IF(ISBLANK(F91),"",COUNTIF(F91:J91,"&gt;=0"))</f>
        <v>3</v>
      </c>
      <c r="L91" s="63">
        <f>IF(ISBLANK(F91),"",IF(LEFT(F91)="-",1,0)+IF(LEFT(G91)="-",1,0)+IF(LEFT(H91)="-",1,0)+IF(LEFT(I91)="-",1,0)+IF(LEFT(J91)="-",1,0))</f>
        <v>2</v>
      </c>
      <c r="M91" s="64">
        <f>IF(K91=3,1,"")</f>
        <v>1</v>
      </c>
      <c r="N91" s="65">
        <f>IF(L91=3,1,"")</f>
      </c>
    </row>
    <row r="92" spans="1:14" ht="15">
      <c r="A92" s="25"/>
      <c r="B92" s="52" t="s">
        <v>82</v>
      </c>
      <c r="C92" s="118" t="str">
        <f>IF(C82&gt;"",C82&amp;" - "&amp;G83,"")</f>
        <v>Mäkelä Eetu - Räsänen Elmeri</v>
      </c>
      <c r="D92" s="118"/>
      <c r="E92" s="54"/>
      <c r="F92" s="55"/>
      <c r="G92" s="55"/>
      <c r="H92" s="55"/>
      <c r="I92" s="55"/>
      <c r="J92" s="61"/>
      <c r="K92" s="62">
        <f>IF(ISBLANK(F92),"",COUNTIF(F92:J92,"&gt;=0"))</f>
      </c>
      <c r="L92" s="63">
        <f>IF(ISBLANK(F92),"",IF(LEFT(F92)="-",1,0)+IF(LEFT(G92)="-",1,0)+IF(LEFT(H92)="-",1,0)+IF(LEFT(I92)="-",1,0)+IF(LEFT(J92)="-",1,0))</f>
      </c>
      <c r="M92" s="64">
        <f>IF(K92=3,1,"")</f>
      </c>
      <c r="N92" s="65">
        <f>IF(L92=3,1,"")</f>
      </c>
    </row>
    <row r="93" spans="1:14" ht="15">
      <c r="A93" s="25"/>
      <c r="B93" s="52" t="s">
        <v>83</v>
      </c>
      <c r="C93" s="118" t="str">
        <f>IF(C83&gt;"",C83&amp;" - "&amp;G82,"")</f>
        <v>Vahtola Otso - Oinas Luka</v>
      </c>
      <c r="D93" s="118"/>
      <c r="E93" s="54"/>
      <c r="F93" s="55"/>
      <c r="G93" s="55"/>
      <c r="H93" s="55"/>
      <c r="I93" s="55"/>
      <c r="J93" s="61"/>
      <c r="K93" s="68">
        <f>IF(ISBLANK(F93),"",COUNTIF(F93:J93,"&gt;=0"))</f>
      </c>
      <c r="L93" s="69">
        <f>IF(ISBLANK(F93),"",IF(LEFT(F93)="-",1,0)+IF(LEFT(G93)="-",1,0)+IF(LEFT(H93)="-",1,0)+IF(LEFT(I93)="-",1,0)+IF(LEFT(J93)="-",1,0))</f>
      </c>
      <c r="M93" s="70">
        <f>IF(K93=3,1,"")</f>
      </c>
      <c r="N93" s="71">
        <f>IF(L93=3,1,"")</f>
      </c>
    </row>
    <row r="94" spans="1:14" ht="18.75">
      <c r="A94" s="25"/>
      <c r="B94" s="72"/>
      <c r="C94" s="73"/>
      <c r="D94" s="73"/>
      <c r="E94" s="73"/>
      <c r="F94" s="74"/>
      <c r="G94" s="74"/>
      <c r="H94" s="75"/>
      <c r="I94" s="119" t="s">
        <v>84</v>
      </c>
      <c r="J94" s="119"/>
      <c r="K94" s="76">
        <f>COUNTIF(K89:K93,"=3")</f>
        <v>3</v>
      </c>
      <c r="L94" s="77">
        <f>COUNTIF(L89:L93,"=3")</f>
        <v>0</v>
      </c>
      <c r="M94" s="78">
        <f>SUM(M89:M93)</f>
        <v>3</v>
      </c>
      <c r="N94" s="79">
        <f>SUM(N89:N93)</f>
        <v>0</v>
      </c>
    </row>
    <row r="95" spans="1:14" ht="15">
      <c r="A95" s="25"/>
      <c r="B95" s="80" t="s">
        <v>85</v>
      </c>
      <c r="C95" s="73"/>
      <c r="D95" s="73"/>
      <c r="E95" s="73"/>
      <c r="F95" s="73"/>
      <c r="G95" s="73"/>
      <c r="H95" s="73"/>
      <c r="I95" s="73"/>
      <c r="J95" s="73"/>
      <c r="K95" s="25"/>
      <c r="L95" s="25"/>
      <c r="M95" s="25"/>
      <c r="N95" s="37"/>
    </row>
    <row r="96" spans="1:14" ht="15">
      <c r="A96" s="25"/>
      <c r="B96" s="81" t="s">
        <v>86</v>
      </c>
      <c r="C96" s="82"/>
      <c r="D96" s="83" t="s">
        <v>87</v>
      </c>
      <c r="E96" s="82"/>
      <c r="F96" s="83" t="s">
        <v>36</v>
      </c>
      <c r="G96" s="83"/>
      <c r="H96" s="84"/>
      <c r="I96" s="25"/>
      <c r="J96" s="120" t="s">
        <v>88</v>
      </c>
      <c r="K96" s="120"/>
      <c r="L96" s="120"/>
      <c r="M96" s="120"/>
      <c r="N96" s="120"/>
    </row>
    <row r="97" spans="1:14" ht="21">
      <c r="A97" s="25"/>
      <c r="B97" s="121"/>
      <c r="C97" s="121"/>
      <c r="D97" s="121"/>
      <c r="E97" s="85"/>
      <c r="F97" s="122"/>
      <c r="G97" s="122"/>
      <c r="H97" s="122"/>
      <c r="I97" s="122"/>
      <c r="J97" s="123" t="str">
        <f>IF(M94=3,C81,IF(N94=3,G81,""))</f>
        <v>OPT-86 / Heitto</v>
      </c>
      <c r="K97" s="123"/>
      <c r="L97" s="123"/>
      <c r="M97" s="123"/>
      <c r="N97" s="123"/>
    </row>
    <row r="98" spans="1:14" ht="12.75">
      <c r="A98" s="25"/>
      <c r="B98" s="86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8"/>
    </row>
    <row r="100" spans="1:14" ht="12.75">
      <c r="A100" s="25"/>
      <c r="B100" s="26"/>
      <c r="C100" s="27"/>
      <c r="D100" s="27"/>
      <c r="E100" s="27"/>
      <c r="F100" s="28"/>
      <c r="G100" s="29" t="s">
        <v>57</v>
      </c>
      <c r="H100" s="30"/>
      <c r="I100" s="108" t="s">
        <v>0</v>
      </c>
      <c r="J100" s="108"/>
      <c r="K100" s="108"/>
      <c r="L100" s="108"/>
      <c r="M100" s="108"/>
      <c r="N100" s="108"/>
    </row>
    <row r="101" spans="1:14" ht="15">
      <c r="A101" s="25"/>
      <c r="B101" s="31"/>
      <c r="C101" s="32" t="s">
        <v>58</v>
      </c>
      <c r="D101" s="32"/>
      <c r="E101" s="25"/>
      <c r="F101" s="33"/>
      <c r="G101" s="29" t="s">
        <v>59</v>
      </c>
      <c r="H101" s="34"/>
      <c r="I101" s="108" t="s">
        <v>12</v>
      </c>
      <c r="J101" s="108"/>
      <c r="K101" s="108"/>
      <c r="L101" s="108"/>
      <c r="M101" s="108"/>
      <c r="N101" s="108"/>
    </row>
    <row r="102" spans="1:14" ht="15.75">
      <c r="A102" s="25"/>
      <c r="B102" s="31"/>
      <c r="C102" s="35" t="s">
        <v>60</v>
      </c>
      <c r="D102" s="35"/>
      <c r="E102" s="25"/>
      <c r="F102" s="33"/>
      <c r="G102" s="29" t="s">
        <v>61</v>
      </c>
      <c r="H102" s="34"/>
      <c r="I102" s="108" t="s">
        <v>1</v>
      </c>
      <c r="J102" s="108"/>
      <c r="K102" s="108"/>
      <c r="L102" s="108"/>
      <c r="M102" s="108"/>
      <c r="N102" s="108"/>
    </row>
    <row r="103" spans="1:14" ht="15.75">
      <c r="A103" s="25"/>
      <c r="B103" s="31"/>
      <c r="C103" s="25" t="s">
        <v>62</v>
      </c>
      <c r="D103" s="35"/>
      <c r="E103" s="25"/>
      <c r="F103" s="33"/>
      <c r="G103" s="29" t="s">
        <v>63</v>
      </c>
      <c r="H103" s="34"/>
      <c r="I103" s="108">
        <v>45431</v>
      </c>
      <c r="J103" s="108"/>
      <c r="K103" s="108"/>
      <c r="L103" s="108"/>
      <c r="M103" s="108"/>
      <c r="N103" s="108"/>
    </row>
    <row r="104" spans="1:14" ht="12.75">
      <c r="A104" s="25"/>
      <c r="B104" s="31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37"/>
    </row>
    <row r="105" spans="1:14" ht="12.75">
      <c r="A105" s="25"/>
      <c r="B105" s="38" t="s">
        <v>64</v>
      </c>
      <c r="C105" s="109" t="s">
        <v>128</v>
      </c>
      <c r="D105" s="109"/>
      <c r="E105" s="39"/>
      <c r="F105" s="40" t="s">
        <v>65</v>
      </c>
      <c r="G105" s="110" t="s">
        <v>29</v>
      </c>
      <c r="H105" s="110"/>
      <c r="I105" s="110"/>
      <c r="J105" s="110"/>
      <c r="K105" s="110"/>
      <c r="L105" s="110"/>
      <c r="M105" s="110"/>
      <c r="N105" s="110"/>
    </row>
    <row r="106" spans="1:14" ht="15">
      <c r="A106" s="25"/>
      <c r="B106" s="41" t="s">
        <v>66</v>
      </c>
      <c r="C106" s="111" t="s">
        <v>89</v>
      </c>
      <c r="D106" s="111"/>
      <c r="E106" s="42"/>
      <c r="F106" s="43" t="s">
        <v>68</v>
      </c>
      <c r="G106" s="112" t="s">
        <v>69</v>
      </c>
      <c r="H106" s="112"/>
      <c r="I106" s="112"/>
      <c r="J106" s="112"/>
      <c r="K106" s="112"/>
      <c r="L106" s="112"/>
      <c r="M106" s="112"/>
      <c r="N106" s="112"/>
    </row>
    <row r="107" spans="1:14" ht="15">
      <c r="A107" s="25"/>
      <c r="B107" s="41" t="s">
        <v>70</v>
      </c>
      <c r="C107" s="111" t="s">
        <v>91</v>
      </c>
      <c r="D107" s="111"/>
      <c r="E107" s="42"/>
      <c r="F107" s="43" t="s">
        <v>72</v>
      </c>
      <c r="G107" s="112" t="s">
        <v>73</v>
      </c>
      <c r="H107" s="112"/>
      <c r="I107" s="112"/>
      <c r="J107" s="112"/>
      <c r="K107" s="112"/>
      <c r="L107" s="112"/>
      <c r="M107" s="112"/>
      <c r="N107" s="112"/>
    </row>
    <row r="108" spans="1:14" ht="12.75">
      <c r="A108" s="25"/>
      <c r="B108" s="113" t="s">
        <v>74</v>
      </c>
      <c r="C108" s="113"/>
      <c r="D108" s="113"/>
      <c r="E108" s="44"/>
      <c r="F108" s="114" t="s">
        <v>74</v>
      </c>
      <c r="G108" s="114"/>
      <c r="H108" s="114"/>
      <c r="I108" s="114"/>
      <c r="J108" s="114"/>
      <c r="K108" s="114"/>
      <c r="L108" s="114"/>
      <c r="M108" s="114"/>
      <c r="N108" s="114"/>
    </row>
    <row r="109" spans="1:14" ht="15">
      <c r="A109" s="25"/>
      <c r="B109" s="45" t="s">
        <v>75</v>
      </c>
      <c r="C109" s="111" t="str">
        <f>C106</f>
        <v>Bril Iaroslav</v>
      </c>
      <c r="D109" s="111"/>
      <c r="E109" s="42"/>
      <c r="F109" s="46" t="s">
        <v>75</v>
      </c>
      <c r="G109" s="112" t="str">
        <f>G106</f>
        <v>Hämäläinen Niko</v>
      </c>
      <c r="H109" s="112"/>
      <c r="I109" s="112"/>
      <c r="J109" s="112"/>
      <c r="K109" s="112"/>
      <c r="L109" s="112"/>
      <c r="M109" s="112"/>
      <c r="N109" s="112"/>
    </row>
    <row r="110" spans="1:14" ht="15">
      <c r="A110" s="25"/>
      <c r="B110" s="47" t="s">
        <v>75</v>
      </c>
      <c r="C110" s="115" t="str">
        <f>C107</f>
        <v>Honkavaara Oskari</v>
      </c>
      <c r="D110" s="115"/>
      <c r="E110" s="48"/>
      <c r="F110" s="49" t="s">
        <v>75</v>
      </c>
      <c r="G110" s="116" t="str">
        <f>G107</f>
        <v>Leppänen Konsta</v>
      </c>
      <c r="H110" s="116"/>
      <c r="I110" s="116"/>
      <c r="J110" s="116"/>
      <c r="K110" s="116"/>
      <c r="L110" s="116"/>
      <c r="M110" s="116"/>
      <c r="N110" s="116"/>
    </row>
    <row r="111" spans="1:14" ht="12.75">
      <c r="A111" s="25"/>
      <c r="B111" s="31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37"/>
    </row>
    <row r="112" spans="1:14" ht="15">
      <c r="A112" s="25"/>
      <c r="B112" s="50" t="s">
        <v>76</v>
      </c>
      <c r="C112" s="25"/>
      <c r="D112" s="25"/>
      <c r="E112" s="25"/>
      <c r="F112" s="51">
        <v>1</v>
      </c>
      <c r="G112" s="51">
        <v>2</v>
      </c>
      <c r="H112" s="51">
        <v>3</v>
      </c>
      <c r="I112" s="51">
        <v>4</v>
      </c>
      <c r="J112" s="51">
        <v>5</v>
      </c>
      <c r="K112" s="117" t="s">
        <v>7</v>
      </c>
      <c r="L112" s="117"/>
      <c r="M112" s="51" t="s">
        <v>77</v>
      </c>
      <c r="N112" s="51" t="s">
        <v>78</v>
      </c>
    </row>
    <row r="113" spans="1:14" ht="15">
      <c r="A113" s="25"/>
      <c r="B113" s="52" t="s">
        <v>79</v>
      </c>
      <c r="C113" s="118" t="str">
        <f>IF(C106&gt;"",C106&amp;" - "&amp;G106,"")</f>
        <v>Bril Iaroslav - Hämäläinen Niko</v>
      </c>
      <c r="D113" s="118"/>
      <c r="E113" s="54"/>
      <c r="F113" s="55">
        <v>2</v>
      </c>
      <c r="G113" s="55">
        <v>2</v>
      </c>
      <c r="H113" s="55">
        <v>7</v>
      </c>
      <c r="I113" s="55"/>
      <c r="J113" s="56"/>
      <c r="K113" s="57">
        <f>IF(ISBLANK(F113),"",COUNTIF(F113:J113,"&gt;=0"))</f>
        <v>3</v>
      </c>
      <c r="L113" s="58">
        <f>IF(ISBLANK(F113),"",IF(LEFT(F113)="-",1,0)+IF(LEFT(G113)="-",1,0)+IF(LEFT(H113)="-",1,0)+IF(LEFT(I113)="-",1,0)+IF(LEFT(J113)="-",1,0))</f>
        <v>0</v>
      </c>
      <c r="M113" s="59">
        <f>IF(K113=3,1,"")</f>
        <v>1</v>
      </c>
      <c r="N113" s="60">
        <f>IF(L113=3,1,"")</f>
      </c>
    </row>
    <row r="114" spans="1:14" ht="15">
      <c r="A114" s="25"/>
      <c r="B114" s="52" t="s">
        <v>80</v>
      </c>
      <c r="C114" s="118" t="str">
        <f>IF(C107&gt;"",C107&amp;" - "&amp;G107,"")</f>
        <v>Honkavaara Oskari - Leppänen Konsta</v>
      </c>
      <c r="D114" s="118"/>
      <c r="E114" s="54"/>
      <c r="F114" s="55">
        <v>7</v>
      </c>
      <c r="G114" s="55">
        <v>-12</v>
      </c>
      <c r="H114" s="55">
        <v>7</v>
      </c>
      <c r="I114" s="55">
        <v>5</v>
      </c>
      <c r="J114" s="61"/>
      <c r="K114" s="62">
        <f>IF(ISBLANK(F114),"",COUNTIF(F114:J114,"&gt;=0"))</f>
        <v>3</v>
      </c>
      <c r="L114" s="63">
        <f>IF(ISBLANK(F114),"",IF(LEFT(F114)="-",1,0)+IF(LEFT(G114)="-",1,0)+IF(LEFT(H114)="-",1,0)+IF(LEFT(I114)="-",1,0)+IF(LEFT(J114)="-",1,0))</f>
        <v>1</v>
      </c>
      <c r="M114" s="64">
        <f>IF(K114=3,1,"")</f>
        <v>1</v>
      </c>
      <c r="N114" s="65">
        <f>IF(L114=3,1,"")</f>
      </c>
    </row>
    <row r="115" spans="1:14" ht="12.75">
      <c r="A115" s="25"/>
      <c r="B115" s="66" t="s">
        <v>81</v>
      </c>
      <c r="C115" s="53" t="str">
        <f>IF(C109&gt;"",C109&amp;" / "&amp;C110,"")</f>
        <v>Bril Iaroslav / Honkavaara Oskari</v>
      </c>
      <c r="D115" s="53" t="str">
        <f>IF(G109&gt;"",G109&amp;" / "&amp;G110,"")</f>
        <v>Hämäläinen Niko / Leppänen Konsta</v>
      </c>
      <c r="E115" s="67"/>
      <c r="F115" s="55">
        <v>4</v>
      </c>
      <c r="G115" s="55">
        <v>-10</v>
      </c>
      <c r="H115" s="55">
        <v>6</v>
      </c>
      <c r="I115" s="55">
        <v>3</v>
      </c>
      <c r="J115" s="61"/>
      <c r="K115" s="62">
        <f>IF(ISBLANK(F115),"",COUNTIF(F115:J115,"&gt;=0"))</f>
        <v>3</v>
      </c>
      <c r="L115" s="63">
        <f>IF(ISBLANK(F115),"",IF(LEFT(F115)="-",1,0)+IF(LEFT(G115)="-",1,0)+IF(LEFT(H115)="-",1,0)+IF(LEFT(I115)="-",1,0)+IF(LEFT(J115)="-",1,0))</f>
        <v>1</v>
      </c>
      <c r="M115" s="64">
        <f>IF(K115=3,1,"")</f>
        <v>1</v>
      </c>
      <c r="N115" s="65">
        <f>IF(L115=3,1,"")</f>
      </c>
    </row>
    <row r="116" spans="1:14" ht="15">
      <c r="A116" s="25"/>
      <c r="B116" s="52" t="s">
        <v>82</v>
      </c>
      <c r="C116" s="118" t="str">
        <f>IF(C106&gt;"",C106&amp;" - "&amp;G107,"")</f>
        <v>Bril Iaroslav - Leppänen Konsta</v>
      </c>
      <c r="D116" s="118"/>
      <c r="E116" s="54"/>
      <c r="F116" s="55"/>
      <c r="G116" s="55"/>
      <c r="H116" s="55"/>
      <c r="I116" s="55"/>
      <c r="J116" s="61"/>
      <c r="K116" s="62">
        <f>IF(ISBLANK(F116),"",COUNTIF(F116:J116,"&gt;=0"))</f>
      </c>
      <c r="L116" s="63">
        <f>IF(ISBLANK(F116),"",IF(LEFT(F116)="-",1,0)+IF(LEFT(G116)="-",1,0)+IF(LEFT(H116)="-",1,0)+IF(LEFT(I116)="-",1,0)+IF(LEFT(J116)="-",1,0))</f>
      </c>
      <c r="M116" s="64">
        <f>IF(K116=3,1,"")</f>
      </c>
      <c r="N116" s="65">
        <f>IF(L116=3,1,"")</f>
      </c>
    </row>
    <row r="117" spans="1:14" ht="15">
      <c r="A117" s="25"/>
      <c r="B117" s="52" t="s">
        <v>83</v>
      </c>
      <c r="C117" s="118" t="str">
        <f>IF(C107&gt;"",C107&amp;" - "&amp;G106,"")</f>
        <v>Honkavaara Oskari - Hämäläinen Niko</v>
      </c>
      <c r="D117" s="118"/>
      <c r="E117" s="54"/>
      <c r="F117" s="55"/>
      <c r="G117" s="55"/>
      <c r="H117" s="55"/>
      <c r="I117" s="55"/>
      <c r="J117" s="61"/>
      <c r="K117" s="68">
        <f>IF(ISBLANK(F117),"",COUNTIF(F117:J117,"&gt;=0"))</f>
      </c>
      <c r="L117" s="69">
        <f>IF(ISBLANK(F117),"",IF(LEFT(F117)="-",1,0)+IF(LEFT(G117)="-",1,0)+IF(LEFT(H117)="-",1,0)+IF(LEFT(I117)="-",1,0)+IF(LEFT(J117)="-",1,0))</f>
      </c>
      <c r="M117" s="70">
        <f>IF(K117=3,1,"")</f>
      </c>
      <c r="N117" s="71">
        <f>IF(L117=3,1,"")</f>
      </c>
    </row>
    <row r="118" spans="1:14" ht="18.75">
      <c r="A118" s="25"/>
      <c r="B118" s="72"/>
      <c r="C118" s="73"/>
      <c r="D118" s="73"/>
      <c r="E118" s="73"/>
      <c r="F118" s="74"/>
      <c r="G118" s="74"/>
      <c r="H118" s="75"/>
      <c r="I118" s="119" t="s">
        <v>84</v>
      </c>
      <c r="J118" s="119"/>
      <c r="K118" s="76">
        <f>COUNTIF(K113:K117,"=3")</f>
        <v>3</v>
      </c>
      <c r="L118" s="77">
        <f>COUNTIF(L113:L117,"=3")</f>
        <v>0</v>
      </c>
      <c r="M118" s="78">
        <f>SUM(M113:M117)</f>
        <v>3</v>
      </c>
      <c r="N118" s="79">
        <f>SUM(N113:N117)</f>
        <v>0</v>
      </c>
    </row>
    <row r="119" spans="1:14" ht="15">
      <c r="A119" s="25"/>
      <c r="B119" s="80" t="s">
        <v>85</v>
      </c>
      <c r="C119" s="73"/>
      <c r="D119" s="73"/>
      <c r="E119" s="73"/>
      <c r="F119" s="73"/>
      <c r="G119" s="73"/>
      <c r="H119" s="73"/>
      <c r="I119" s="73"/>
      <c r="J119" s="73"/>
      <c r="K119" s="25"/>
      <c r="L119" s="25"/>
      <c r="M119" s="25"/>
      <c r="N119" s="37"/>
    </row>
    <row r="120" spans="1:14" ht="15">
      <c r="A120" s="25"/>
      <c r="B120" s="81" t="s">
        <v>86</v>
      </c>
      <c r="C120" s="82"/>
      <c r="D120" s="83" t="s">
        <v>87</v>
      </c>
      <c r="E120" s="82"/>
      <c r="F120" s="83" t="s">
        <v>36</v>
      </c>
      <c r="G120" s="83"/>
      <c r="H120" s="84"/>
      <c r="I120" s="25"/>
      <c r="J120" s="120" t="s">
        <v>88</v>
      </c>
      <c r="K120" s="120"/>
      <c r="L120" s="120"/>
      <c r="M120" s="120"/>
      <c r="N120" s="120"/>
    </row>
    <row r="121" spans="1:14" ht="21">
      <c r="A121" s="25"/>
      <c r="B121" s="121"/>
      <c r="C121" s="121"/>
      <c r="D121" s="121"/>
      <c r="E121" s="85"/>
      <c r="F121" s="122"/>
      <c r="G121" s="122"/>
      <c r="H121" s="122"/>
      <c r="I121" s="122"/>
      <c r="J121" s="123" t="str">
        <f>IF(M118=3,C105,IF(N118=3,G105,""))</f>
        <v>OPT-86 / YNM</v>
      </c>
      <c r="K121" s="123"/>
      <c r="L121" s="123"/>
      <c r="M121" s="123"/>
      <c r="N121" s="123"/>
    </row>
    <row r="122" spans="1:14" ht="12.75">
      <c r="A122" s="25"/>
      <c r="B122" s="86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8"/>
    </row>
    <row r="124" spans="1:14" ht="12.75">
      <c r="A124" s="25"/>
      <c r="B124" s="26"/>
      <c r="C124" s="27"/>
      <c r="D124" s="27"/>
      <c r="E124" s="27"/>
      <c r="F124" s="28"/>
      <c r="G124" s="29" t="s">
        <v>57</v>
      </c>
      <c r="H124" s="30"/>
      <c r="I124" s="108" t="s">
        <v>0</v>
      </c>
      <c r="J124" s="108"/>
      <c r="K124" s="108"/>
      <c r="L124" s="108"/>
      <c r="M124" s="108"/>
      <c r="N124" s="108"/>
    </row>
    <row r="125" spans="1:14" ht="15">
      <c r="A125" s="25"/>
      <c r="B125" s="31"/>
      <c r="C125" s="32" t="s">
        <v>58</v>
      </c>
      <c r="D125" s="32"/>
      <c r="E125" s="25"/>
      <c r="F125" s="33"/>
      <c r="G125" s="29" t="s">
        <v>59</v>
      </c>
      <c r="H125" s="34"/>
      <c r="I125" s="108" t="s">
        <v>12</v>
      </c>
      <c r="J125" s="108"/>
      <c r="K125" s="108"/>
      <c r="L125" s="108"/>
      <c r="M125" s="108"/>
      <c r="N125" s="108"/>
    </row>
    <row r="126" spans="1:14" ht="15.75">
      <c r="A126" s="25"/>
      <c r="B126" s="31"/>
      <c r="C126" s="35" t="s">
        <v>60</v>
      </c>
      <c r="D126" s="35"/>
      <c r="E126" s="25"/>
      <c r="F126" s="33"/>
      <c r="G126" s="29" t="s">
        <v>61</v>
      </c>
      <c r="H126" s="34"/>
      <c r="I126" s="108" t="s">
        <v>1</v>
      </c>
      <c r="J126" s="108"/>
      <c r="K126" s="108"/>
      <c r="L126" s="108"/>
      <c r="M126" s="108"/>
      <c r="N126" s="108"/>
    </row>
    <row r="127" spans="1:14" ht="15.75">
      <c r="A127" s="25"/>
      <c r="B127" s="31"/>
      <c r="C127" s="25" t="s">
        <v>62</v>
      </c>
      <c r="D127" s="35"/>
      <c r="E127" s="25"/>
      <c r="F127" s="33"/>
      <c r="G127" s="29" t="s">
        <v>63</v>
      </c>
      <c r="H127" s="34"/>
      <c r="I127" s="108">
        <v>45431</v>
      </c>
      <c r="J127" s="108"/>
      <c r="K127" s="108"/>
      <c r="L127" s="108"/>
      <c r="M127" s="108"/>
      <c r="N127" s="108"/>
    </row>
    <row r="128" spans="1:14" ht="12.75">
      <c r="A128" s="25"/>
      <c r="B128" s="31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37"/>
    </row>
    <row r="129" spans="1:14" ht="12.75">
      <c r="A129" s="25"/>
      <c r="B129" s="38" t="s">
        <v>64</v>
      </c>
      <c r="C129" s="109" t="s">
        <v>12</v>
      </c>
      <c r="D129" s="109"/>
      <c r="E129" s="39"/>
      <c r="F129" s="40" t="s">
        <v>65</v>
      </c>
      <c r="G129" s="110" t="s">
        <v>129</v>
      </c>
      <c r="H129" s="110"/>
      <c r="I129" s="110"/>
      <c r="J129" s="110"/>
      <c r="K129" s="110"/>
      <c r="L129" s="110"/>
      <c r="M129" s="110"/>
      <c r="N129" s="110"/>
    </row>
    <row r="130" spans="1:14" ht="15">
      <c r="A130" s="25"/>
      <c r="B130" s="41" t="s">
        <v>66</v>
      </c>
      <c r="C130" s="111" t="s">
        <v>93</v>
      </c>
      <c r="D130" s="111"/>
      <c r="E130" s="42"/>
      <c r="F130" s="43" t="s">
        <v>68</v>
      </c>
      <c r="G130" s="112" t="s">
        <v>90</v>
      </c>
      <c r="H130" s="112"/>
      <c r="I130" s="112"/>
      <c r="J130" s="112"/>
      <c r="K130" s="112"/>
      <c r="L130" s="112"/>
      <c r="M130" s="112"/>
      <c r="N130" s="112"/>
    </row>
    <row r="131" spans="1:14" ht="15">
      <c r="A131" s="25"/>
      <c r="B131" s="41" t="s">
        <v>70</v>
      </c>
      <c r="C131" s="111" t="s">
        <v>95</v>
      </c>
      <c r="D131" s="111"/>
      <c r="E131" s="42"/>
      <c r="F131" s="43" t="s">
        <v>72</v>
      </c>
      <c r="G131" s="112" t="s">
        <v>92</v>
      </c>
      <c r="H131" s="112"/>
      <c r="I131" s="112"/>
      <c r="J131" s="112"/>
      <c r="K131" s="112"/>
      <c r="L131" s="112"/>
      <c r="M131" s="112"/>
      <c r="N131" s="112"/>
    </row>
    <row r="132" spans="1:14" ht="12.75">
      <c r="A132" s="25"/>
      <c r="B132" s="113" t="s">
        <v>74</v>
      </c>
      <c r="C132" s="113"/>
      <c r="D132" s="113"/>
      <c r="E132" s="44"/>
      <c r="F132" s="114" t="s">
        <v>74</v>
      </c>
      <c r="G132" s="114"/>
      <c r="H132" s="114"/>
      <c r="I132" s="114"/>
      <c r="J132" s="114"/>
      <c r="K132" s="114"/>
      <c r="L132" s="114"/>
      <c r="M132" s="114"/>
      <c r="N132" s="114"/>
    </row>
    <row r="133" spans="1:14" ht="15">
      <c r="A133" s="25"/>
      <c r="B133" s="45" t="s">
        <v>75</v>
      </c>
      <c r="C133" s="111" t="str">
        <f>C130</f>
        <v>Vimpari Lasse</v>
      </c>
      <c r="D133" s="111"/>
      <c r="E133" s="42"/>
      <c r="F133" s="46" t="s">
        <v>75</v>
      </c>
      <c r="G133" s="112" t="str">
        <f>G130</f>
        <v>Siven Pyry</v>
      </c>
      <c r="H133" s="112"/>
      <c r="I133" s="112"/>
      <c r="J133" s="112"/>
      <c r="K133" s="112"/>
      <c r="L133" s="112"/>
      <c r="M133" s="112"/>
      <c r="N133" s="112"/>
    </row>
    <row r="134" spans="1:14" ht="15">
      <c r="A134" s="25"/>
      <c r="B134" s="47" t="s">
        <v>75</v>
      </c>
      <c r="C134" s="115" t="str">
        <f>C131</f>
        <v>Åvist Juho</v>
      </c>
      <c r="D134" s="115"/>
      <c r="E134" s="48"/>
      <c r="F134" s="49" t="s">
        <v>75</v>
      </c>
      <c r="G134" s="116" t="str">
        <f>G131</f>
        <v>Niemelä Konsta</v>
      </c>
      <c r="H134" s="116"/>
      <c r="I134" s="116"/>
      <c r="J134" s="116"/>
      <c r="K134" s="116"/>
      <c r="L134" s="116"/>
      <c r="M134" s="116"/>
      <c r="N134" s="116"/>
    </row>
    <row r="135" spans="1:14" ht="12.75">
      <c r="A135" s="25"/>
      <c r="B135" s="31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37"/>
    </row>
    <row r="136" spans="1:14" ht="15">
      <c r="A136" s="25"/>
      <c r="B136" s="50" t="s">
        <v>76</v>
      </c>
      <c r="C136" s="25"/>
      <c r="D136" s="25"/>
      <c r="E136" s="25"/>
      <c r="F136" s="51">
        <v>1</v>
      </c>
      <c r="G136" s="51">
        <v>2</v>
      </c>
      <c r="H136" s="51">
        <v>3</v>
      </c>
      <c r="I136" s="51">
        <v>4</v>
      </c>
      <c r="J136" s="51">
        <v>5</v>
      </c>
      <c r="K136" s="117" t="s">
        <v>7</v>
      </c>
      <c r="L136" s="117"/>
      <c r="M136" s="51" t="s">
        <v>77</v>
      </c>
      <c r="N136" s="51" t="s">
        <v>78</v>
      </c>
    </row>
    <row r="137" spans="1:14" ht="15">
      <c r="A137" s="25"/>
      <c r="B137" s="52" t="s">
        <v>79</v>
      </c>
      <c r="C137" s="118" t="str">
        <f>IF(C130&gt;"",C130&amp;" - "&amp;G130,"")</f>
        <v>Vimpari Lasse - Siven Pyry</v>
      </c>
      <c r="D137" s="118"/>
      <c r="E137" s="54"/>
      <c r="F137" s="55">
        <v>-7</v>
      </c>
      <c r="G137" s="55">
        <v>5</v>
      </c>
      <c r="H137" s="55">
        <v>-9</v>
      </c>
      <c r="I137" s="55">
        <v>9</v>
      </c>
      <c r="J137" s="56">
        <v>5</v>
      </c>
      <c r="K137" s="57">
        <f>IF(ISBLANK(F137),"",COUNTIF(F137:J137,"&gt;=0"))</f>
        <v>3</v>
      </c>
      <c r="L137" s="58">
        <f>IF(ISBLANK(F137),"",IF(LEFT(F137)="-",1,0)+IF(LEFT(G137)="-",1,0)+IF(LEFT(H137)="-",1,0)+IF(LEFT(I137)="-",1,0)+IF(LEFT(J137)="-",1,0))</f>
        <v>2</v>
      </c>
      <c r="M137" s="59">
        <f>IF(K137=3,1,"")</f>
        <v>1</v>
      </c>
      <c r="N137" s="60">
        <f>IF(L137=3,1,"")</f>
      </c>
    </row>
    <row r="138" spans="1:14" ht="15">
      <c r="A138" s="25"/>
      <c r="B138" s="52" t="s">
        <v>80</v>
      </c>
      <c r="C138" s="118" t="str">
        <f>IF(C131&gt;"",C131&amp;" - "&amp;G131,"")</f>
        <v>Åvist Juho - Niemelä Konsta</v>
      </c>
      <c r="D138" s="118"/>
      <c r="E138" s="54"/>
      <c r="F138" s="55">
        <v>5</v>
      </c>
      <c r="G138" s="55">
        <v>-13</v>
      </c>
      <c r="H138" s="55">
        <v>4</v>
      </c>
      <c r="I138" s="55">
        <v>-8</v>
      </c>
      <c r="J138" s="61">
        <v>8</v>
      </c>
      <c r="K138" s="62">
        <f>IF(ISBLANK(F138),"",COUNTIF(F138:J138,"&gt;=0"))</f>
        <v>3</v>
      </c>
      <c r="L138" s="63">
        <f>IF(ISBLANK(F138),"",IF(LEFT(F138)="-",1,0)+IF(LEFT(G138)="-",1,0)+IF(LEFT(H138)="-",1,0)+IF(LEFT(I138)="-",1,0)+IF(LEFT(J138)="-",1,0))</f>
        <v>2</v>
      </c>
      <c r="M138" s="64">
        <f>IF(K138=3,1,"")</f>
        <v>1</v>
      </c>
      <c r="N138" s="65">
        <f>IF(L138=3,1,"")</f>
      </c>
    </row>
    <row r="139" spans="1:14" ht="12.75">
      <c r="A139" s="25"/>
      <c r="B139" s="66" t="s">
        <v>81</v>
      </c>
      <c r="C139" s="53" t="str">
        <f>IF(C133&gt;"",C133&amp;" / "&amp;C134,"")</f>
        <v>Vimpari Lasse / Åvist Juho</v>
      </c>
      <c r="D139" s="53" t="str">
        <f>IF(G133&gt;"",G133&amp;" / "&amp;G134,"")</f>
        <v>Siven Pyry / Niemelä Konsta</v>
      </c>
      <c r="E139" s="67"/>
      <c r="F139" s="55">
        <v>6</v>
      </c>
      <c r="G139" s="55">
        <v>9</v>
      </c>
      <c r="H139" s="55">
        <v>-7</v>
      </c>
      <c r="I139" s="55">
        <v>4</v>
      </c>
      <c r="J139" s="61"/>
      <c r="K139" s="62">
        <f>IF(ISBLANK(F139),"",COUNTIF(F139:J139,"&gt;=0"))</f>
        <v>3</v>
      </c>
      <c r="L139" s="63">
        <f>IF(ISBLANK(F139),"",IF(LEFT(F139)="-",1,0)+IF(LEFT(G139)="-",1,0)+IF(LEFT(H139)="-",1,0)+IF(LEFT(I139)="-",1,0)+IF(LEFT(J139)="-",1,0))</f>
        <v>1</v>
      </c>
      <c r="M139" s="64">
        <f>IF(K139=3,1,"")</f>
        <v>1</v>
      </c>
      <c r="N139" s="65">
        <f>IF(L139=3,1,"")</f>
      </c>
    </row>
    <row r="140" spans="1:14" ht="15">
      <c r="A140" s="25"/>
      <c r="B140" s="52" t="s">
        <v>82</v>
      </c>
      <c r="C140" s="118" t="str">
        <f>IF(C130&gt;"",C130&amp;" - "&amp;G131,"")</f>
        <v>Vimpari Lasse - Niemelä Konsta</v>
      </c>
      <c r="D140" s="118"/>
      <c r="E140" s="54"/>
      <c r="F140" s="55"/>
      <c r="G140" s="55"/>
      <c r="H140" s="55"/>
      <c r="I140" s="55"/>
      <c r="J140" s="61"/>
      <c r="K140" s="62">
        <f>IF(ISBLANK(F140),"",COUNTIF(F140:J140,"&gt;=0"))</f>
      </c>
      <c r="L140" s="63">
        <f>IF(ISBLANK(F140),"",IF(LEFT(F140)="-",1,0)+IF(LEFT(G140)="-",1,0)+IF(LEFT(H140)="-",1,0)+IF(LEFT(I140)="-",1,0)+IF(LEFT(J140)="-",1,0))</f>
      </c>
      <c r="M140" s="64">
        <f>IF(K140=3,1,"")</f>
      </c>
      <c r="N140" s="65">
        <f>IF(L140=3,1,"")</f>
      </c>
    </row>
    <row r="141" spans="1:14" ht="15">
      <c r="A141" s="25"/>
      <c r="B141" s="52" t="s">
        <v>83</v>
      </c>
      <c r="C141" s="118" t="str">
        <f>IF(C131&gt;"",C131&amp;" - "&amp;G130,"")</f>
        <v>Åvist Juho - Siven Pyry</v>
      </c>
      <c r="D141" s="118"/>
      <c r="E141" s="54"/>
      <c r="F141" s="55"/>
      <c r="G141" s="55"/>
      <c r="H141" s="55"/>
      <c r="I141" s="55"/>
      <c r="J141" s="61"/>
      <c r="K141" s="68">
        <f>IF(ISBLANK(F141),"",COUNTIF(F141:J141,"&gt;=0"))</f>
      </c>
      <c r="L141" s="69">
        <f>IF(ISBLANK(F141),"",IF(LEFT(F141)="-",1,0)+IF(LEFT(G141)="-",1,0)+IF(LEFT(H141)="-",1,0)+IF(LEFT(I141)="-",1,0)+IF(LEFT(J141)="-",1,0))</f>
      </c>
      <c r="M141" s="70">
        <f>IF(K141=3,1,"")</f>
      </c>
      <c r="N141" s="71">
        <f>IF(L141=3,1,"")</f>
      </c>
    </row>
    <row r="142" spans="1:14" ht="18.75">
      <c r="A142" s="25"/>
      <c r="B142" s="72"/>
      <c r="C142" s="73"/>
      <c r="D142" s="73"/>
      <c r="E142" s="73"/>
      <c r="F142" s="74"/>
      <c r="G142" s="74"/>
      <c r="H142" s="75"/>
      <c r="I142" s="119" t="s">
        <v>84</v>
      </c>
      <c r="J142" s="119"/>
      <c r="K142" s="76">
        <f>COUNTIF(K137:K141,"=3")</f>
        <v>3</v>
      </c>
      <c r="L142" s="77">
        <f>COUNTIF(L137:L141,"=3")</f>
        <v>0</v>
      </c>
      <c r="M142" s="78">
        <f>SUM(M137:M141)</f>
        <v>3</v>
      </c>
      <c r="N142" s="79">
        <f>SUM(N137:N141)</f>
        <v>0</v>
      </c>
    </row>
    <row r="143" spans="1:14" ht="15">
      <c r="A143" s="25"/>
      <c r="B143" s="80" t="s">
        <v>85</v>
      </c>
      <c r="C143" s="73"/>
      <c r="D143" s="73"/>
      <c r="E143" s="73"/>
      <c r="F143" s="73"/>
      <c r="G143" s="73"/>
      <c r="H143" s="73"/>
      <c r="I143" s="73"/>
      <c r="J143" s="73"/>
      <c r="K143" s="25"/>
      <c r="L143" s="25"/>
      <c r="M143" s="25"/>
      <c r="N143" s="37"/>
    </row>
    <row r="144" spans="1:14" ht="15">
      <c r="A144" s="25"/>
      <c r="B144" s="81" t="s">
        <v>86</v>
      </c>
      <c r="C144" s="82"/>
      <c r="D144" s="83" t="s">
        <v>87</v>
      </c>
      <c r="E144" s="82"/>
      <c r="F144" s="83" t="s">
        <v>36</v>
      </c>
      <c r="G144" s="83"/>
      <c r="H144" s="84"/>
      <c r="I144" s="25"/>
      <c r="J144" s="120" t="s">
        <v>88</v>
      </c>
      <c r="K144" s="120"/>
      <c r="L144" s="120"/>
      <c r="M144" s="120"/>
      <c r="N144" s="120"/>
    </row>
    <row r="145" spans="1:14" ht="21">
      <c r="A145" s="25"/>
      <c r="B145" s="121"/>
      <c r="C145" s="121"/>
      <c r="D145" s="121"/>
      <c r="E145" s="85"/>
      <c r="F145" s="122"/>
      <c r="G145" s="122"/>
      <c r="H145" s="122"/>
      <c r="I145" s="122"/>
      <c r="J145" s="123" t="str">
        <f>IF(M142=3,C129,IF(N142=3,G129,""))</f>
        <v>OPT-86</v>
      </c>
      <c r="K145" s="123"/>
      <c r="L145" s="123"/>
      <c r="M145" s="123"/>
      <c r="N145" s="123"/>
    </row>
    <row r="146" spans="1:14" ht="12.75">
      <c r="A146" s="25"/>
      <c r="B146" s="86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8"/>
    </row>
    <row r="148" spans="1:14" ht="12.75">
      <c r="A148" s="25"/>
      <c r="B148" s="26"/>
      <c r="C148" s="27"/>
      <c r="D148" s="27"/>
      <c r="E148" s="27"/>
      <c r="F148" s="28"/>
      <c r="G148" s="29" t="s">
        <v>57</v>
      </c>
      <c r="H148" s="30"/>
      <c r="I148" s="108" t="s">
        <v>0</v>
      </c>
      <c r="J148" s="108"/>
      <c r="K148" s="108"/>
      <c r="L148" s="108"/>
      <c r="M148" s="108"/>
      <c r="N148" s="108"/>
    </row>
    <row r="149" spans="1:14" ht="15">
      <c r="A149" s="25"/>
      <c r="B149" s="31"/>
      <c r="C149" s="32" t="s">
        <v>58</v>
      </c>
      <c r="D149" s="32"/>
      <c r="E149" s="25"/>
      <c r="F149" s="33"/>
      <c r="G149" s="29" t="s">
        <v>59</v>
      </c>
      <c r="H149" s="34"/>
      <c r="I149" s="108" t="s">
        <v>12</v>
      </c>
      <c r="J149" s="108"/>
      <c r="K149" s="108"/>
      <c r="L149" s="108"/>
      <c r="M149" s="108"/>
      <c r="N149" s="108"/>
    </row>
    <row r="150" spans="1:14" ht="15.75">
      <c r="A150" s="25"/>
      <c r="B150" s="31"/>
      <c r="C150" s="35" t="s">
        <v>60</v>
      </c>
      <c r="D150" s="35"/>
      <c r="E150" s="25"/>
      <c r="F150" s="33"/>
      <c r="G150" s="29" t="s">
        <v>61</v>
      </c>
      <c r="H150" s="34"/>
      <c r="I150" s="108" t="s">
        <v>1</v>
      </c>
      <c r="J150" s="108"/>
      <c r="K150" s="108"/>
      <c r="L150" s="108"/>
      <c r="M150" s="108"/>
      <c r="N150" s="108"/>
    </row>
    <row r="151" spans="1:14" ht="15.75">
      <c r="A151" s="25"/>
      <c r="B151" s="31"/>
      <c r="C151" s="25" t="s">
        <v>62</v>
      </c>
      <c r="D151" s="35"/>
      <c r="E151" s="25"/>
      <c r="F151" s="33"/>
      <c r="G151" s="29" t="s">
        <v>63</v>
      </c>
      <c r="H151" s="34"/>
      <c r="I151" s="108">
        <v>45431</v>
      </c>
      <c r="J151" s="108"/>
      <c r="K151" s="108"/>
      <c r="L151" s="108"/>
      <c r="M151" s="108"/>
      <c r="N151" s="108"/>
    </row>
    <row r="152" spans="1:14" ht="12.75">
      <c r="A152" s="25"/>
      <c r="B152" s="31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7"/>
    </row>
    <row r="153" spans="1:14" ht="12.75">
      <c r="A153" s="25"/>
      <c r="B153" s="38" t="s">
        <v>64</v>
      </c>
      <c r="C153" s="109" t="s">
        <v>12</v>
      </c>
      <c r="D153" s="109"/>
      <c r="E153" s="39"/>
      <c r="F153" s="40" t="s">
        <v>65</v>
      </c>
      <c r="G153" s="110" t="s">
        <v>127</v>
      </c>
      <c r="H153" s="110"/>
      <c r="I153" s="110"/>
      <c r="J153" s="110"/>
      <c r="K153" s="110"/>
      <c r="L153" s="110"/>
      <c r="M153" s="110"/>
      <c r="N153" s="110"/>
    </row>
    <row r="154" spans="1:14" ht="15">
      <c r="A154" s="25"/>
      <c r="B154" s="41" t="s">
        <v>66</v>
      </c>
      <c r="C154" s="111" t="s">
        <v>93</v>
      </c>
      <c r="D154" s="111"/>
      <c r="E154" s="42"/>
      <c r="F154" s="43" t="s">
        <v>68</v>
      </c>
      <c r="G154" s="112" t="s">
        <v>67</v>
      </c>
      <c r="H154" s="112"/>
      <c r="I154" s="112"/>
      <c r="J154" s="112"/>
      <c r="K154" s="112"/>
      <c r="L154" s="112"/>
      <c r="M154" s="112"/>
      <c r="N154" s="112"/>
    </row>
    <row r="155" spans="1:14" ht="15">
      <c r="A155" s="25"/>
      <c r="B155" s="41" t="s">
        <v>70</v>
      </c>
      <c r="C155" s="111" t="s">
        <v>95</v>
      </c>
      <c r="D155" s="111"/>
      <c r="E155" s="42"/>
      <c r="F155" s="43" t="s">
        <v>72</v>
      </c>
      <c r="G155" s="112" t="s">
        <v>71</v>
      </c>
      <c r="H155" s="112"/>
      <c r="I155" s="112"/>
      <c r="J155" s="112"/>
      <c r="K155" s="112"/>
      <c r="L155" s="112"/>
      <c r="M155" s="112"/>
      <c r="N155" s="112"/>
    </row>
    <row r="156" spans="1:14" ht="12.75">
      <c r="A156" s="25"/>
      <c r="B156" s="113" t="s">
        <v>74</v>
      </c>
      <c r="C156" s="113"/>
      <c r="D156" s="113"/>
      <c r="E156" s="44"/>
      <c r="F156" s="114" t="s">
        <v>74</v>
      </c>
      <c r="G156" s="114"/>
      <c r="H156" s="114"/>
      <c r="I156" s="114"/>
      <c r="J156" s="114"/>
      <c r="K156" s="114"/>
      <c r="L156" s="114"/>
      <c r="M156" s="114"/>
      <c r="N156" s="114"/>
    </row>
    <row r="157" spans="1:14" ht="15">
      <c r="A157" s="25"/>
      <c r="B157" s="45" t="s">
        <v>75</v>
      </c>
      <c r="C157" s="111" t="str">
        <f>C154</f>
        <v>Vimpari Lasse</v>
      </c>
      <c r="D157" s="111"/>
      <c r="E157" s="42"/>
      <c r="F157" s="46" t="s">
        <v>75</v>
      </c>
      <c r="G157" s="112" t="str">
        <f>G154</f>
        <v>Mäkelä Eetu</v>
      </c>
      <c r="H157" s="112"/>
      <c r="I157" s="112"/>
      <c r="J157" s="112"/>
      <c r="K157" s="112"/>
      <c r="L157" s="112"/>
      <c r="M157" s="112"/>
      <c r="N157" s="112"/>
    </row>
    <row r="158" spans="1:14" ht="15">
      <c r="A158" s="25"/>
      <c r="B158" s="47" t="s">
        <v>75</v>
      </c>
      <c r="C158" s="115" t="str">
        <f>C155</f>
        <v>Åvist Juho</v>
      </c>
      <c r="D158" s="115"/>
      <c r="E158" s="48"/>
      <c r="F158" s="49" t="s">
        <v>75</v>
      </c>
      <c r="G158" s="116" t="str">
        <f>G155</f>
        <v>Vahtola Otso</v>
      </c>
      <c r="H158" s="116"/>
      <c r="I158" s="116"/>
      <c r="J158" s="116"/>
      <c r="K158" s="116"/>
      <c r="L158" s="116"/>
      <c r="M158" s="116"/>
      <c r="N158" s="116"/>
    </row>
    <row r="159" spans="1:14" ht="12.75">
      <c r="A159" s="25"/>
      <c r="B159" s="31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37"/>
    </row>
    <row r="160" spans="1:14" ht="15">
      <c r="A160" s="25"/>
      <c r="B160" s="50" t="s">
        <v>76</v>
      </c>
      <c r="C160" s="25"/>
      <c r="D160" s="25"/>
      <c r="E160" s="25"/>
      <c r="F160" s="51">
        <v>1</v>
      </c>
      <c r="G160" s="51">
        <v>2</v>
      </c>
      <c r="H160" s="51">
        <v>3</v>
      </c>
      <c r="I160" s="51">
        <v>4</v>
      </c>
      <c r="J160" s="51">
        <v>5</v>
      </c>
      <c r="K160" s="117" t="s">
        <v>7</v>
      </c>
      <c r="L160" s="117"/>
      <c r="M160" s="51" t="s">
        <v>77</v>
      </c>
      <c r="N160" s="51" t="s">
        <v>78</v>
      </c>
    </row>
    <row r="161" spans="1:14" ht="15">
      <c r="A161" s="25"/>
      <c r="B161" s="52" t="s">
        <v>79</v>
      </c>
      <c r="C161" s="118" t="str">
        <f>IF(C154&gt;"",C154&amp;" - "&amp;G154,"")</f>
        <v>Vimpari Lasse - Mäkelä Eetu</v>
      </c>
      <c r="D161" s="118"/>
      <c r="E161" s="54"/>
      <c r="F161" s="55">
        <v>-6</v>
      </c>
      <c r="G161" s="55">
        <v>-8</v>
      </c>
      <c r="H161" s="55">
        <v>-10</v>
      </c>
      <c r="I161" s="55"/>
      <c r="J161" s="56"/>
      <c r="K161" s="57">
        <f>IF(ISBLANK(F161),"",COUNTIF(F161:J161,"&gt;=0"))</f>
        <v>0</v>
      </c>
      <c r="L161" s="58">
        <f>IF(ISBLANK(F161),"",IF(LEFT(F161)="-",1,0)+IF(LEFT(G161)="-",1,0)+IF(LEFT(H161)="-",1,0)+IF(LEFT(I161)="-",1,0)+IF(LEFT(J161)="-",1,0))</f>
        <v>3</v>
      </c>
      <c r="M161" s="59">
        <f>IF(K161=3,1,"")</f>
      </c>
      <c r="N161" s="60">
        <f>IF(L161=3,1,"")</f>
        <v>1</v>
      </c>
    </row>
    <row r="162" spans="1:14" ht="15">
      <c r="A162" s="25"/>
      <c r="B162" s="52" t="s">
        <v>80</v>
      </c>
      <c r="C162" s="118" t="str">
        <f>IF(C155&gt;"",C155&amp;" - "&amp;G155,"")</f>
        <v>Åvist Juho - Vahtola Otso</v>
      </c>
      <c r="D162" s="118"/>
      <c r="E162" s="54"/>
      <c r="F162" s="55">
        <v>-3</v>
      </c>
      <c r="G162" s="55">
        <v>-7</v>
      </c>
      <c r="H162" s="55">
        <v>8</v>
      </c>
      <c r="I162" s="55">
        <v>-9</v>
      </c>
      <c r="J162" s="61"/>
      <c r="K162" s="62">
        <f>IF(ISBLANK(F162),"",COUNTIF(F162:J162,"&gt;=0"))</f>
        <v>1</v>
      </c>
      <c r="L162" s="63">
        <f>IF(ISBLANK(F162),"",IF(LEFT(F162)="-",1,0)+IF(LEFT(G162)="-",1,0)+IF(LEFT(H162)="-",1,0)+IF(LEFT(I162)="-",1,0)+IF(LEFT(J162)="-",1,0))</f>
        <v>3</v>
      </c>
      <c r="M162" s="64">
        <f>IF(K162=3,1,"")</f>
      </c>
      <c r="N162" s="65">
        <f>IF(L162=3,1,"")</f>
        <v>1</v>
      </c>
    </row>
    <row r="163" spans="1:14" ht="12.75">
      <c r="A163" s="25"/>
      <c r="B163" s="66" t="s">
        <v>81</v>
      </c>
      <c r="C163" s="53" t="str">
        <f>IF(C157&gt;"",C157&amp;" / "&amp;C158,"")</f>
        <v>Vimpari Lasse / Åvist Juho</v>
      </c>
      <c r="D163" s="53" t="str">
        <f>IF(G157&gt;"",G157&amp;" / "&amp;G158,"")</f>
        <v>Mäkelä Eetu / Vahtola Otso</v>
      </c>
      <c r="E163" s="67"/>
      <c r="F163" s="55">
        <v>12</v>
      </c>
      <c r="G163" s="55">
        <v>5</v>
      </c>
      <c r="H163" s="55">
        <v>9</v>
      </c>
      <c r="I163" s="55"/>
      <c r="J163" s="61"/>
      <c r="K163" s="62">
        <f>IF(ISBLANK(F163),"",COUNTIF(F163:J163,"&gt;=0"))</f>
        <v>3</v>
      </c>
      <c r="L163" s="63">
        <f>IF(ISBLANK(F163),"",IF(LEFT(F163)="-",1,0)+IF(LEFT(G163)="-",1,0)+IF(LEFT(H163)="-",1,0)+IF(LEFT(I163)="-",1,0)+IF(LEFT(J163)="-",1,0))</f>
        <v>0</v>
      </c>
      <c r="M163" s="64">
        <f>IF(K163=3,1,"")</f>
        <v>1</v>
      </c>
      <c r="N163" s="65">
        <f>IF(L163=3,1,"")</f>
      </c>
    </row>
    <row r="164" spans="1:14" ht="15">
      <c r="A164" s="25"/>
      <c r="B164" s="52" t="s">
        <v>82</v>
      </c>
      <c r="C164" s="118" t="str">
        <f>IF(C154&gt;"",C154&amp;" - "&amp;G155,"")</f>
        <v>Vimpari Lasse - Vahtola Otso</v>
      </c>
      <c r="D164" s="118"/>
      <c r="E164" s="54"/>
      <c r="F164" s="55"/>
      <c r="G164" s="55"/>
      <c r="H164" s="55"/>
      <c r="I164" s="55"/>
      <c r="J164" s="61"/>
      <c r="K164" s="62">
        <f>IF(ISBLANK(F164),"",COUNTIF(F164:J164,"&gt;=0"))</f>
      </c>
      <c r="L164" s="63">
        <f>IF(ISBLANK(F164),"",IF(LEFT(F164)="-",1,0)+IF(LEFT(G164)="-",1,0)+IF(LEFT(H164)="-",1,0)+IF(LEFT(I164)="-",1,0)+IF(LEFT(J164)="-",1,0))</f>
      </c>
      <c r="M164" s="64">
        <f>IF(K164=3,1,"")</f>
      </c>
      <c r="N164" s="65">
        <f>IF(L164=3,1,"")</f>
      </c>
    </row>
    <row r="165" spans="1:14" ht="15">
      <c r="A165" s="25"/>
      <c r="B165" s="52" t="s">
        <v>83</v>
      </c>
      <c r="C165" s="118" t="str">
        <f>IF(C155&gt;"",C155&amp;" - "&amp;G154,"")</f>
        <v>Åvist Juho - Mäkelä Eetu</v>
      </c>
      <c r="D165" s="118"/>
      <c r="E165" s="54"/>
      <c r="F165" s="55"/>
      <c r="G165" s="55"/>
      <c r="H165" s="55"/>
      <c r="I165" s="55"/>
      <c r="J165" s="61"/>
      <c r="K165" s="68">
        <f>IF(ISBLANK(F165),"",COUNTIF(F165:J165,"&gt;=0"))</f>
      </c>
      <c r="L165" s="69">
        <f>IF(ISBLANK(F165),"",IF(LEFT(F165)="-",1,0)+IF(LEFT(G165)="-",1,0)+IF(LEFT(H165)="-",1,0)+IF(LEFT(I165)="-",1,0)+IF(LEFT(J165)="-",1,0))</f>
      </c>
      <c r="M165" s="70">
        <f>IF(K165=3,1,"")</f>
      </c>
      <c r="N165" s="71">
        <f>IF(L165=3,1,"")</f>
      </c>
    </row>
    <row r="166" spans="1:14" ht="18.75">
      <c r="A166" s="25"/>
      <c r="B166" s="72"/>
      <c r="C166" s="73"/>
      <c r="D166" s="73"/>
      <c r="E166" s="73"/>
      <c r="F166" s="74"/>
      <c r="G166" s="74"/>
      <c r="H166" s="75"/>
      <c r="I166" s="119" t="s">
        <v>84</v>
      </c>
      <c r="J166" s="119"/>
      <c r="K166" s="76">
        <f>COUNTIF(K161:K165,"=3")</f>
        <v>1</v>
      </c>
      <c r="L166" s="77">
        <f>COUNTIF(L161:L165,"=3")</f>
        <v>2</v>
      </c>
      <c r="M166" s="78">
        <f>SUM(M161:M165)</f>
        <v>1</v>
      </c>
      <c r="N166" s="79">
        <f>SUM(N161:N165)</f>
        <v>2</v>
      </c>
    </row>
    <row r="167" spans="1:14" ht="15">
      <c r="A167" s="25"/>
      <c r="B167" s="80" t="s">
        <v>85</v>
      </c>
      <c r="C167" s="73"/>
      <c r="D167" s="73"/>
      <c r="E167" s="73"/>
      <c r="F167" s="73"/>
      <c r="G167" s="73"/>
      <c r="H167" s="73"/>
      <c r="I167" s="73"/>
      <c r="J167" s="73"/>
      <c r="K167" s="25"/>
      <c r="L167" s="25"/>
      <c r="M167" s="25"/>
      <c r="N167" s="37"/>
    </row>
    <row r="168" spans="1:14" ht="15">
      <c r="A168" s="25"/>
      <c r="B168" s="81" t="s">
        <v>86</v>
      </c>
      <c r="C168" s="82"/>
      <c r="D168" s="83" t="s">
        <v>87</v>
      </c>
      <c r="E168" s="82"/>
      <c r="F168" s="83" t="s">
        <v>36</v>
      </c>
      <c r="G168" s="83"/>
      <c r="H168" s="84"/>
      <c r="I168" s="25"/>
      <c r="J168" s="120" t="s">
        <v>88</v>
      </c>
      <c r="K168" s="120"/>
      <c r="L168" s="120"/>
      <c r="M168" s="120"/>
      <c r="N168" s="120"/>
    </row>
    <row r="169" spans="1:14" ht="21">
      <c r="A169" s="25"/>
      <c r="B169" s="121"/>
      <c r="C169" s="121"/>
      <c r="D169" s="121"/>
      <c r="E169" s="85"/>
      <c r="F169" s="122"/>
      <c r="G169" s="122"/>
      <c r="H169" s="122"/>
      <c r="I169" s="122"/>
      <c r="J169" s="123">
        <f>IF(M166=3,C153,IF(N166=3,G153,""))</f>
      </c>
      <c r="K169" s="123"/>
      <c r="L169" s="123"/>
      <c r="M169" s="123"/>
      <c r="N169" s="123"/>
    </row>
    <row r="170" spans="1:14" ht="12.75">
      <c r="A170" s="25"/>
      <c r="B170" s="86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8"/>
    </row>
    <row r="172" spans="1:14" ht="12.75">
      <c r="A172" s="25"/>
      <c r="B172" s="26"/>
      <c r="C172" s="27"/>
      <c r="D172" s="27"/>
      <c r="E172" s="27"/>
      <c r="F172" s="28"/>
      <c r="G172" s="29" t="s">
        <v>57</v>
      </c>
      <c r="H172" s="30"/>
      <c r="I172" s="108" t="s">
        <v>0</v>
      </c>
      <c r="J172" s="108"/>
      <c r="K172" s="108"/>
      <c r="L172" s="108"/>
      <c r="M172" s="108"/>
      <c r="N172" s="108"/>
    </row>
    <row r="173" spans="1:14" ht="15">
      <c r="A173" s="25"/>
      <c r="B173" s="31"/>
      <c r="C173" s="32" t="s">
        <v>58</v>
      </c>
      <c r="D173" s="32"/>
      <c r="E173" s="25"/>
      <c r="F173" s="33"/>
      <c r="G173" s="29" t="s">
        <v>59</v>
      </c>
      <c r="H173" s="34"/>
      <c r="I173" s="108" t="s">
        <v>12</v>
      </c>
      <c r="J173" s="108"/>
      <c r="K173" s="108"/>
      <c r="L173" s="108"/>
      <c r="M173" s="108"/>
      <c r="N173" s="108"/>
    </row>
    <row r="174" spans="1:14" ht="15.75">
      <c r="A174" s="25"/>
      <c r="B174" s="31"/>
      <c r="C174" s="35" t="s">
        <v>60</v>
      </c>
      <c r="D174" s="35"/>
      <c r="E174" s="25"/>
      <c r="F174" s="33"/>
      <c r="G174" s="29" t="s">
        <v>61</v>
      </c>
      <c r="H174" s="34"/>
      <c r="I174" s="108" t="s">
        <v>1</v>
      </c>
      <c r="J174" s="108"/>
      <c r="K174" s="108"/>
      <c r="L174" s="108"/>
      <c r="M174" s="108"/>
      <c r="N174" s="108"/>
    </row>
    <row r="175" spans="1:14" ht="15.75">
      <c r="A175" s="25"/>
      <c r="B175" s="31"/>
      <c r="C175" s="25" t="s">
        <v>62</v>
      </c>
      <c r="D175" s="35"/>
      <c r="E175" s="25"/>
      <c r="F175" s="33"/>
      <c r="G175" s="29" t="s">
        <v>63</v>
      </c>
      <c r="H175" s="34"/>
      <c r="I175" s="108">
        <v>45431</v>
      </c>
      <c r="J175" s="108"/>
      <c r="K175" s="108"/>
      <c r="L175" s="108"/>
      <c r="M175" s="108"/>
      <c r="N175" s="108"/>
    </row>
    <row r="176" spans="1:14" ht="12.75">
      <c r="A176" s="25"/>
      <c r="B176" s="31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37"/>
    </row>
    <row r="177" spans="1:14" ht="12.75">
      <c r="A177" s="25"/>
      <c r="B177" s="38" t="s">
        <v>64</v>
      </c>
      <c r="C177" s="109" t="s">
        <v>128</v>
      </c>
      <c r="D177" s="109"/>
      <c r="E177" s="39"/>
      <c r="F177" s="40" t="s">
        <v>65</v>
      </c>
      <c r="G177" s="110" t="s">
        <v>130</v>
      </c>
      <c r="H177" s="110"/>
      <c r="I177" s="110"/>
      <c r="J177" s="110"/>
      <c r="K177" s="110"/>
      <c r="L177" s="110"/>
      <c r="M177" s="110"/>
      <c r="N177" s="110"/>
    </row>
    <row r="178" spans="1:14" ht="15">
      <c r="A178" s="25"/>
      <c r="B178" s="41" t="s">
        <v>66</v>
      </c>
      <c r="C178" s="111" t="s">
        <v>89</v>
      </c>
      <c r="D178" s="111"/>
      <c r="E178" s="42"/>
      <c r="F178" s="43" t="s">
        <v>68</v>
      </c>
      <c r="G178" s="112" t="s">
        <v>94</v>
      </c>
      <c r="H178" s="112"/>
      <c r="I178" s="112"/>
      <c r="J178" s="112"/>
      <c r="K178" s="112"/>
      <c r="L178" s="112"/>
      <c r="M178" s="112"/>
      <c r="N178" s="112"/>
    </row>
    <row r="179" spans="1:14" ht="15">
      <c r="A179" s="25"/>
      <c r="B179" s="41" t="s">
        <v>70</v>
      </c>
      <c r="C179" s="111" t="s">
        <v>91</v>
      </c>
      <c r="D179" s="111"/>
      <c r="E179" s="42"/>
      <c r="F179" s="43" t="s">
        <v>72</v>
      </c>
      <c r="G179" s="112" t="s">
        <v>96</v>
      </c>
      <c r="H179" s="112"/>
      <c r="I179" s="112"/>
      <c r="J179" s="112"/>
      <c r="K179" s="112"/>
      <c r="L179" s="112"/>
      <c r="M179" s="112"/>
      <c r="N179" s="112"/>
    </row>
    <row r="180" spans="1:14" ht="12.75">
      <c r="A180" s="25"/>
      <c r="B180" s="113" t="s">
        <v>74</v>
      </c>
      <c r="C180" s="113"/>
      <c r="D180" s="113"/>
      <c r="E180" s="44"/>
      <c r="F180" s="114" t="s">
        <v>74</v>
      </c>
      <c r="G180" s="114"/>
      <c r="H180" s="114"/>
      <c r="I180" s="114"/>
      <c r="J180" s="114"/>
      <c r="K180" s="114"/>
      <c r="L180" s="114"/>
      <c r="M180" s="114"/>
      <c r="N180" s="114"/>
    </row>
    <row r="181" spans="1:14" ht="15">
      <c r="A181" s="25"/>
      <c r="B181" s="45" t="s">
        <v>75</v>
      </c>
      <c r="C181" s="111" t="str">
        <f>C178</f>
        <v>Bril Iaroslav</v>
      </c>
      <c r="D181" s="111"/>
      <c r="E181" s="42"/>
      <c r="F181" s="46" t="s">
        <v>75</v>
      </c>
      <c r="G181" s="112" t="str">
        <f>G178</f>
        <v>Oinas Luka</v>
      </c>
      <c r="H181" s="112"/>
      <c r="I181" s="112"/>
      <c r="J181" s="112"/>
      <c r="K181" s="112"/>
      <c r="L181" s="112"/>
      <c r="M181" s="112"/>
      <c r="N181" s="112"/>
    </row>
    <row r="182" spans="1:14" ht="15">
      <c r="A182" s="25"/>
      <c r="B182" s="47" t="s">
        <v>75</v>
      </c>
      <c r="C182" s="115" t="str">
        <f>C179</f>
        <v>Honkavaara Oskari</v>
      </c>
      <c r="D182" s="115"/>
      <c r="E182" s="48"/>
      <c r="F182" s="49" t="s">
        <v>75</v>
      </c>
      <c r="G182" s="116" t="str">
        <f>G179</f>
        <v>Räsänen Elmeri</v>
      </c>
      <c r="H182" s="116"/>
      <c r="I182" s="116"/>
      <c r="J182" s="116"/>
      <c r="K182" s="116"/>
      <c r="L182" s="116"/>
      <c r="M182" s="116"/>
      <c r="N182" s="116"/>
    </row>
    <row r="183" spans="1:14" ht="12.75">
      <c r="A183" s="25"/>
      <c r="B183" s="31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37"/>
    </row>
    <row r="184" spans="1:14" ht="15">
      <c r="A184" s="25"/>
      <c r="B184" s="50" t="s">
        <v>76</v>
      </c>
      <c r="C184" s="25"/>
      <c r="D184" s="25"/>
      <c r="E184" s="25"/>
      <c r="F184" s="51">
        <v>1</v>
      </c>
      <c r="G184" s="51">
        <v>2</v>
      </c>
      <c r="H184" s="51">
        <v>3</v>
      </c>
      <c r="I184" s="51">
        <v>4</v>
      </c>
      <c r="J184" s="51">
        <v>5</v>
      </c>
      <c r="K184" s="117" t="s">
        <v>7</v>
      </c>
      <c r="L184" s="117"/>
      <c r="M184" s="51" t="s">
        <v>77</v>
      </c>
      <c r="N184" s="51" t="s">
        <v>78</v>
      </c>
    </row>
    <row r="185" spans="1:14" ht="15">
      <c r="A185" s="25"/>
      <c r="B185" s="52" t="s">
        <v>79</v>
      </c>
      <c r="C185" s="118" t="str">
        <f>IF(C178&gt;"",C178&amp;" - "&amp;G178,"")</f>
        <v>Bril Iaroslav - Oinas Luka</v>
      </c>
      <c r="D185" s="118"/>
      <c r="E185" s="54"/>
      <c r="F185" s="55">
        <v>3</v>
      </c>
      <c r="G185" s="55">
        <v>4</v>
      </c>
      <c r="H185" s="55">
        <v>5</v>
      </c>
      <c r="I185" s="55"/>
      <c r="J185" s="56"/>
      <c r="K185" s="57">
        <f>IF(ISBLANK(F185),"",COUNTIF(F185:J185,"&gt;=0"))</f>
        <v>3</v>
      </c>
      <c r="L185" s="58">
        <f>IF(ISBLANK(F185),"",IF(LEFT(F185)="-",1,0)+IF(LEFT(G185)="-",1,0)+IF(LEFT(H185)="-",1,0)+IF(LEFT(I185)="-",1,0)+IF(LEFT(J185)="-",1,0))</f>
        <v>0</v>
      </c>
      <c r="M185" s="59">
        <f>IF(K185=3,1,"")</f>
        <v>1</v>
      </c>
      <c r="N185" s="60">
        <f>IF(L185=3,1,"")</f>
      </c>
    </row>
    <row r="186" spans="1:14" ht="15">
      <c r="A186" s="25"/>
      <c r="B186" s="52" t="s">
        <v>80</v>
      </c>
      <c r="C186" s="118" t="str">
        <f>IF(C179&gt;"",C179&amp;" - "&amp;G179,"")</f>
        <v>Honkavaara Oskari - Räsänen Elmeri</v>
      </c>
      <c r="D186" s="118"/>
      <c r="E186" s="54"/>
      <c r="F186" s="55">
        <v>-6</v>
      </c>
      <c r="G186" s="55">
        <v>-7</v>
      </c>
      <c r="H186" s="55">
        <v>9</v>
      </c>
      <c r="I186" s="55">
        <v>-8</v>
      </c>
      <c r="J186" s="61"/>
      <c r="K186" s="62">
        <f>IF(ISBLANK(F186),"",COUNTIF(F186:J186,"&gt;=0"))</f>
        <v>1</v>
      </c>
      <c r="L186" s="63">
        <f>IF(ISBLANK(F186),"",IF(LEFT(F186)="-",1,0)+IF(LEFT(G186)="-",1,0)+IF(LEFT(H186)="-",1,0)+IF(LEFT(I186)="-",1,0)+IF(LEFT(J186)="-",1,0))</f>
        <v>3</v>
      </c>
      <c r="M186" s="64">
        <f>IF(K186=3,1,"")</f>
      </c>
      <c r="N186" s="65">
        <f>IF(L186=3,1,"")</f>
        <v>1</v>
      </c>
    </row>
    <row r="187" spans="1:14" ht="12.75">
      <c r="A187" s="25"/>
      <c r="B187" s="66" t="s">
        <v>81</v>
      </c>
      <c r="C187" s="53" t="str">
        <f>IF(C181&gt;"",C181&amp;" / "&amp;C182,"")</f>
        <v>Bril Iaroslav / Honkavaara Oskari</v>
      </c>
      <c r="D187" s="53" t="str">
        <f>IF(G181&gt;"",G181&amp;" / "&amp;G182,"")</f>
        <v>Oinas Luka / Räsänen Elmeri</v>
      </c>
      <c r="E187" s="67"/>
      <c r="F187" s="55">
        <v>6</v>
      </c>
      <c r="G187" s="55">
        <v>5</v>
      </c>
      <c r="H187" s="55">
        <v>5</v>
      </c>
      <c r="I187" s="55"/>
      <c r="J187" s="61"/>
      <c r="K187" s="62">
        <f>IF(ISBLANK(F187),"",COUNTIF(F187:J187,"&gt;=0"))</f>
        <v>3</v>
      </c>
      <c r="L187" s="63">
        <f>IF(ISBLANK(F187),"",IF(LEFT(F187)="-",1,0)+IF(LEFT(G187)="-",1,0)+IF(LEFT(H187)="-",1,0)+IF(LEFT(I187)="-",1,0)+IF(LEFT(J187)="-",1,0))</f>
        <v>0</v>
      </c>
      <c r="M187" s="64">
        <f>IF(K187=3,1,"")</f>
        <v>1</v>
      </c>
      <c r="N187" s="65">
        <f>IF(L187=3,1,"")</f>
      </c>
    </row>
    <row r="188" spans="1:14" ht="15">
      <c r="A188" s="25"/>
      <c r="B188" s="52" t="s">
        <v>82</v>
      </c>
      <c r="C188" s="118" t="str">
        <f>IF(C178&gt;"",C178&amp;" - "&amp;G179,"")</f>
        <v>Bril Iaroslav - Räsänen Elmeri</v>
      </c>
      <c r="D188" s="118"/>
      <c r="E188" s="54"/>
      <c r="F188" s="55"/>
      <c r="G188" s="55"/>
      <c r="H188" s="55"/>
      <c r="I188" s="55"/>
      <c r="J188" s="61"/>
      <c r="K188" s="62">
        <f>IF(ISBLANK(F188),"",COUNTIF(F188:J188,"&gt;=0"))</f>
      </c>
      <c r="L188" s="63">
        <f>IF(ISBLANK(F188),"",IF(LEFT(F188)="-",1,0)+IF(LEFT(G188)="-",1,0)+IF(LEFT(H188)="-",1,0)+IF(LEFT(I188)="-",1,0)+IF(LEFT(J188)="-",1,0))</f>
      </c>
      <c r="M188" s="64">
        <f>IF(K188=3,1,"")</f>
      </c>
      <c r="N188" s="65">
        <f>IF(L188=3,1,"")</f>
      </c>
    </row>
    <row r="189" spans="1:14" ht="15">
      <c r="A189" s="25"/>
      <c r="B189" s="52" t="s">
        <v>83</v>
      </c>
      <c r="C189" s="118" t="str">
        <f>IF(C179&gt;"",C179&amp;" - "&amp;G178,"")</f>
        <v>Honkavaara Oskari - Oinas Luka</v>
      </c>
      <c r="D189" s="118"/>
      <c r="E189" s="54"/>
      <c r="F189" s="55"/>
      <c r="G189" s="55"/>
      <c r="H189" s="55"/>
      <c r="I189" s="55"/>
      <c r="J189" s="61"/>
      <c r="K189" s="68">
        <f>IF(ISBLANK(F189),"",COUNTIF(F189:J189,"&gt;=0"))</f>
      </c>
      <c r="L189" s="69">
        <f>IF(ISBLANK(F189),"",IF(LEFT(F189)="-",1,0)+IF(LEFT(G189)="-",1,0)+IF(LEFT(H189)="-",1,0)+IF(LEFT(I189)="-",1,0)+IF(LEFT(J189)="-",1,0))</f>
      </c>
      <c r="M189" s="70">
        <f>IF(K189=3,1,"")</f>
      </c>
      <c r="N189" s="71">
        <f>IF(L189=3,1,"")</f>
      </c>
    </row>
    <row r="190" spans="1:14" ht="18.75">
      <c r="A190" s="25"/>
      <c r="B190" s="72"/>
      <c r="C190" s="73"/>
      <c r="D190" s="73"/>
      <c r="E190" s="73"/>
      <c r="F190" s="74"/>
      <c r="G190" s="74"/>
      <c r="H190" s="75"/>
      <c r="I190" s="119" t="s">
        <v>84</v>
      </c>
      <c r="J190" s="119"/>
      <c r="K190" s="76">
        <f>COUNTIF(K185:K189,"=3")</f>
        <v>2</v>
      </c>
      <c r="L190" s="77">
        <f>COUNTIF(L185:L189,"=3")</f>
        <v>1</v>
      </c>
      <c r="M190" s="78">
        <f>SUM(M185:M189)</f>
        <v>2</v>
      </c>
      <c r="N190" s="79">
        <f>SUM(N185:N189)</f>
        <v>1</v>
      </c>
    </row>
    <row r="191" spans="1:14" ht="15">
      <c r="A191" s="25"/>
      <c r="B191" s="80" t="s">
        <v>85</v>
      </c>
      <c r="C191" s="73"/>
      <c r="D191" s="73"/>
      <c r="E191" s="73"/>
      <c r="F191" s="73"/>
      <c r="G191" s="73"/>
      <c r="H191" s="73"/>
      <c r="I191" s="73"/>
      <c r="J191" s="73"/>
      <c r="K191" s="25"/>
      <c r="L191" s="25"/>
      <c r="M191" s="25"/>
      <c r="N191" s="37"/>
    </row>
    <row r="192" spans="1:14" ht="15">
      <c r="A192" s="25"/>
      <c r="B192" s="81" t="s">
        <v>86</v>
      </c>
      <c r="C192" s="82"/>
      <c r="D192" s="83" t="s">
        <v>87</v>
      </c>
      <c r="E192" s="82"/>
      <c r="F192" s="83" t="s">
        <v>36</v>
      </c>
      <c r="G192" s="83"/>
      <c r="H192" s="84"/>
      <c r="I192" s="25"/>
      <c r="J192" s="120" t="s">
        <v>88</v>
      </c>
      <c r="K192" s="120"/>
      <c r="L192" s="120"/>
      <c r="M192" s="120"/>
      <c r="N192" s="120"/>
    </row>
    <row r="193" spans="1:14" ht="21">
      <c r="A193" s="25"/>
      <c r="B193" s="121"/>
      <c r="C193" s="121"/>
      <c r="D193" s="121"/>
      <c r="E193" s="85"/>
      <c r="F193" s="122"/>
      <c r="G193" s="122"/>
      <c r="H193" s="122"/>
      <c r="I193" s="122"/>
      <c r="J193" s="123">
        <f>IF(M190=3,C177,IF(N190=3,G177,""))</f>
      </c>
      <c r="K193" s="123"/>
      <c r="L193" s="123"/>
      <c r="M193" s="123"/>
      <c r="N193" s="123"/>
    </row>
    <row r="194" spans="1:14" ht="12.75">
      <c r="A194" s="25"/>
      <c r="B194" s="86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8"/>
    </row>
    <row r="196" spans="1:14" ht="12.75">
      <c r="A196" s="25"/>
      <c r="B196" s="26"/>
      <c r="C196" s="27"/>
      <c r="D196" s="27"/>
      <c r="E196" s="27"/>
      <c r="F196" s="28"/>
      <c r="G196" s="29" t="s">
        <v>57</v>
      </c>
      <c r="H196" s="30"/>
      <c r="I196" s="108" t="s">
        <v>0</v>
      </c>
      <c r="J196" s="108"/>
      <c r="K196" s="108"/>
      <c r="L196" s="108"/>
      <c r="M196" s="108"/>
      <c r="N196" s="108"/>
    </row>
    <row r="197" spans="1:14" ht="15">
      <c r="A197" s="25"/>
      <c r="B197" s="31"/>
      <c r="C197" s="32" t="s">
        <v>58</v>
      </c>
      <c r="D197" s="32"/>
      <c r="E197" s="25"/>
      <c r="F197" s="33"/>
      <c r="G197" s="29" t="s">
        <v>59</v>
      </c>
      <c r="H197" s="34"/>
      <c r="I197" s="108" t="s">
        <v>12</v>
      </c>
      <c r="J197" s="108"/>
      <c r="K197" s="108"/>
      <c r="L197" s="108"/>
      <c r="M197" s="108"/>
      <c r="N197" s="108"/>
    </row>
    <row r="198" spans="1:14" ht="15.75">
      <c r="A198" s="25"/>
      <c r="B198" s="31"/>
      <c r="C198" s="35" t="s">
        <v>60</v>
      </c>
      <c r="D198" s="35"/>
      <c r="E198" s="25"/>
      <c r="F198" s="33"/>
      <c r="G198" s="29" t="s">
        <v>61</v>
      </c>
      <c r="H198" s="34"/>
      <c r="I198" s="108" t="s">
        <v>1</v>
      </c>
      <c r="J198" s="108"/>
      <c r="K198" s="108"/>
      <c r="L198" s="108"/>
      <c r="M198" s="108"/>
      <c r="N198" s="108"/>
    </row>
    <row r="199" spans="1:14" ht="15.75">
      <c r="A199" s="25"/>
      <c r="B199" s="31"/>
      <c r="C199" s="25" t="s">
        <v>62</v>
      </c>
      <c r="D199" s="35"/>
      <c r="E199" s="25"/>
      <c r="F199" s="33"/>
      <c r="G199" s="29" t="s">
        <v>63</v>
      </c>
      <c r="H199" s="34"/>
      <c r="I199" s="108">
        <v>45431</v>
      </c>
      <c r="J199" s="108"/>
      <c r="K199" s="108"/>
      <c r="L199" s="108"/>
      <c r="M199" s="108"/>
      <c r="N199" s="108"/>
    </row>
    <row r="200" spans="1:14" ht="12.75">
      <c r="A200" s="25"/>
      <c r="B200" s="31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37"/>
    </row>
    <row r="201" spans="1:14" ht="12.75">
      <c r="A201" s="25"/>
      <c r="B201" s="38" t="s">
        <v>64</v>
      </c>
      <c r="C201" s="109" t="s">
        <v>129</v>
      </c>
      <c r="D201" s="109"/>
      <c r="E201" s="39"/>
      <c r="F201" s="40" t="s">
        <v>65</v>
      </c>
      <c r="G201" s="110" t="s">
        <v>29</v>
      </c>
      <c r="H201" s="110"/>
      <c r="I201" s="110"/>
      <c r="J201" s="110"/>
      <c r="K201" s="110"/>
      <c r="L201" s="110"/>
      <c r="M201" s="110"/>
      <c r="N201" s="110"/>
    </row>
    <row r="202" spans="1:14" ht="15">
      <c r="A202" s="25"/>
      <c r="B202" s="41" t="s">
        <v>66</v>
      </c>
      <c r="C202" s="111" t="s">
        <v>90</v>
      </c>
      <c r="D202" s="111"/>
      <c r="E202" s="42"/>
      <c r="F202" s="43" t="s">
        <v>68</v>
      </c>
      <c r="G202" s="112" t="s">
        <v>69</v>
      </c>
      <c r="H202" s="112"/>
      <c r="I202" s="112"/>
      <c r="J202" s="112"/>
      <c r="K202" s="112"/>
      <c r="L202" s="112"/>
      <c r="M202" s="112"/>
      <c r="N202" s="112"/>
    </row>
    <row r="203" spans="1:14" ht="15">
      <c r="A203" s="25"/>
      <c r="B203" s="41" t="s">
        <v>70</v>
      </c>
      <c r="C203" s="111" t="s">
        <v>92</v>
      </c>
      <c r="D203" s="111"/>
      <c r="E203" s="42"/>
      <c r="F203" s="43" t="s">
        <v>72</v>
      </c>
      <c r="G203" s="112" t="s">
        <v>73</v>
      </c>
      <c r="H203" s="112"/>
      <c r="I203" s="112"/>
      <c r="J203" s="112"/>
      <c r="K203" s="112"/>
      <c r="L203" s="112"/>
      <c r="M203" s="112"/>
      <c r="N203" s="112"/>
    </row>
    <row r="204" spans="1:14" ht="12.75">
      <c r="A204" s="25"/>
      <c r="B204" s="113" t="s">
        <v>74</v>
      </c>
      <c r="C204" s="113"/>
      <c r="D204" s="113"/>
      <c r="E204" s="44"/>
      <c r="F204" s="114" t="s">
        <v>74</v>
      </c>
      <c r="G204" s="114"/>
      <c r="H204" s="114"/>
      <c r="I204" s="114"/>
      <c r="J204" s="114"/>
      <c r="K204" s="114"/>
      <c r="L204" s="114"/>
      <c r="M204" s="114"/>
      <c r="N204" s="114"/>
    </row>
    <row r="205" spans="1:14" ht="15">
      <c r="A205" s="25"/>
      <c r="B205" s="45" t="s">
        <v>75</v>
      </c>
      <c r="C205" s="111" t="str">
        <f>C202</f>
        <v>Siven Pyry</v>
      </c>
      <c r="D205" s="111"/>
      <c r="E205" s="42"/>
      <c r="F205" s="46" t="s">
        <v>75</v>
      </c>
      <c r="G205" s="112" t="str">
        <f>G202</f>
        <v>Hämäläinen Niko</v>
      </c>
      <c r="H205" s="112"/>
      <c r="I205" s="112"/>
      <c r="J205" s="112"/>
      <c r="K205" s="112"/>
      <c r="L205" s="112"/>
      <c r="M205" s="112"/>
      <c r="N205" s="112"/>
    </row>
    <row r="206" spans="1:14" ht="15">
      <c r="A206" s="25"/>
      <c r="B206" s="47" t="s">
        <v>75</v>
      </c>
      <c r="C206" s="115" t="str">
        <f>C203</f>
        <v>Niemelä Konsta</v>
      </c>
      <c r="D206" s="115"/>
      <c r="E206" s="48"/>
      <c r="F206" s="49" t="s">
        <v>75</v>
      </c>
      <c r="G206" s="116" t="str">
        <f>G203</f>
        <v>Leppänen Konsta</v>
      </c>
      <c r="H206" s="116"/>
      <c r="I206" s="116"/>
      <c r="J206" s="116"/>
      <c r="K206" s="116"/>
      <c r="L206" s="116"/>
      <c r="M206" s="116"/>
      <c r="N206" s="116"/>
    </row>
    <row r="207" spans="1:14" ht="12.75">
      <c r="A207" s="25"/>
      <c r="B207" s="31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37"/>
    </row>
    <row r="208" spans="1:14" ht="15">
      <c r="A208" s="25"/>
      <c r="B208" s="50" t="s">
        <v>76</v>
      </c>
      <c r="C208" s="25"/>
      <c r="D208" s="25"/>
      <c r="E208" s="25"/>
      <c r="F208" s="51">
        <v>1</v>
      </c>
      <c r="G208" s="51">
        <v>2</v>
      </c>
      <c r="H208" s="51">
        <v>3</v>
      </c>
      <c r="I208" s="51">
        <v>4</v>
      </c>
      <c r="J208" s="51">
        <v>5</v>
      </c>
      <c r="K208" s="117" t="s">
        <v>7</v>
      </c>
      <c r="L208" s="117"/>
      <c r="M208" s="51" t="s">
        <v>77</v>
      </c>
      <c r="N208" s="51" t="s">
        <v>78</v>
      </c>
    </row>
    <row r="209" spans="1:14" ht="15">
      <c r="A209" s="25"/>
      <c r="B209" s="52" t="s">
        <v>79</v>
      </c>
      <c r="C209" s="118" t="str">
        <f>IF(C202&gt;"",C202&amp;" - "&amp;G202,"")</f>
        <v>Siven Pyry - Hämäläinen Niko</v>
      </c>
      <c r="D209" s="118"/>
      <c r="E209" s="54"/>
      <c r="F209" s="55">
        <v>-9</v>
      </c>
      <c r="G209" s="55">
        <v>7</v>
      </c>
      <c r="H209" s="55">
        <v>6</v>
      </c>
      <c r="I209" s="55">
        <v>-10</v>
      </c>
      <c r="J209" s="56">
        <v>-10</v>
      </c>
      <c r="K209" s="57">
        <f>IF(ISBLANK(F209),"",COUNTIF(F209:J209,"&gt;=0"))</f>
        <v>2</v>
      </c>
      <c r="L209" s="58">
        <f>IF(ISBLANK(F209),"",IF(LEFT(F209)="-",1,0)+IF(LEFT(G209)="-",1,0)+IF(LEFT(H209)="-",1,0)+IF(LEFT(I209)="-",1,0)+IF(LEFT(J209)="-",1,0))</f>
        <v>3</v>
      </c>
      <c r="M209" s="59">
        <f>IF(K209=3,1,"")</f>
      </c>
      <c r="N209" s="60">
        <f>IF(L209=3,1,"")</f>
        <v>1</v>
      </c>
    </row>
    <row r="210" spans="1:14" ht="15">
      <c r="A210" s="25"/>
      <c r="B210" s="52" t="s">
        <v>80</v>
      </c>
      <c r="C210" s="118" t="str">
        <f>IF(C203&gt;"",C203&amp;" - "&amp;G203,"")</f>
        <v>Niemelä Konsta - Leppänen Konsta</v>
      </c>
      <c r="D210" s="118"/>
      <c r="E210" s="54"/>
      <c r="F210" s="55">
        <v>2</v>
      </c>
      <c r="G210" s="55">
        <v>-8</v>
      </c>
      <c r="H210" s="55">
        <v>6</v>
      </c>
      <c r="I210" s="55">
        <v>-5</v>
      </c>
      <c r="J210" s="61">
        <v>6</v>
      </c>
      <c r="K210" s="62">
        <f>IF(ISBLANK(F210),"",COUNTIF(F210:J210,"&gt;=0"))</f>
        <v>3</v>
      </c>
      <c r="L210" s="63">
        <f>IF(ISBLANK(F210),"",IF(LEFT(F210)="-",1,0)+IF(LEFT(G210)="-",1,0)+IF(LEFT(H210)="-",1,0)+IF(LEFT(I210)="-",1,0)+IF(LEFT(J210)="-",1,0))</f>
        <v>2</v>
      </c>
      <c r="M210" s="64">
        <f>IF(K210=3,1,"")</f>
        <v>1</v>
      </c>
      <c r="N210" s="65">
        <f>IF(L210=3,1,"")</f>
      </c>
    </row>
    <row r="211" spans="1:14" ht="12.75">
      <c r="A211" s="25"/>
      <c r="B211" s="66" t="s">
        <v>81</v>
      </c>
      <c r="C211" s="53" t="str">
        <f>IF(C205&gt;"",C205&amp;" / "&amp;C206,"")</f>
        <v>Siven Pyry / Niemelä Konsta</v>
      </c>
      <c r="D211" s="53" t="str">
        <f>IF(G205&gt;"",G205&amp;" / "&amp;G206,"")</f>
        <v>Hämäläinen Niko / Leppänen Konsta</v>
      </c>
      <c r="E211" s="67"/>
      <c r="F211" s="55">
        <v>-8</v>
      </c>
      <c r="G211" s="55">
        <v>-12</v>
      </c>
      <c r="H211" s="55">
        <v>-9</v>
      </c>
      <c r="I211" s="55"/>
      <c r="J211" s="61"/>
      <c r="K211" s="62">
        <f>IF(ISBLANK(F211),"",COUNTIF(F211:J211,"&gt;=0"))</f>
        <v>0</v>
      </c>
      <c r="L211" s="63">
        <f>IF(ISBLANK(F211),"",IF(LEFT(F211)="-",1,0)+IF(LEFT(G211)="-",1,0)+IF(LEFT(H211)="-",1,0)+IF(LEFT(I211)="-",1,0)+IF(LEFT(J211)="-",1,0))</f>
        <v>3</v>
      </c>
      <c r="M211" s="64">
        <f>IF(K211=3,1,"")</f>
      </c>
      <c r="N211" s="65">
        <f>IF(L211=3,1,"")</f>
        <v>1</v>
      </c>
    </row>
    <row r="212" spans="1:14" ht="15">
      <c r="A212" s="25"/>
      <c r="B212" s="52" t="s">
        <v>82</v>
      </c>
      <c r="C212" s="118" t="str">
        <f>IF(C202&gt;"",C202&amp;" - "&amp;G203,"")</f>
        <v>Siven Pyry - Leppänen Konsta</v>
      </c>
      <c r="D212" s="118"/>
      <c r="E212" s="54"/>
      <c r="F212" s="55"/>
      <c r="G212" s="55"/>
      <c r="H212" s="55"/>
      <c r="I212" s="55"/>
      <c r="J212" s="61"/>
      <c r="K212" s="62">
        <f>IF(ISBLANK(F212),"",COUNTIF(F212:J212,"&gt;=0"))</f>
      </c>
      <c r="L212" s="63">
        <f>IF(ISBLANK(F212),"",IF(LEFT(F212)="-",1,0)+IF(LEFT(G212)="-",1,0)+IF(LEFT(H212)="-",1,0)+IF(LEFT(I212)="-",1,0)+IF(LEFT(J212)="-",1,0))</f>
      </c>
      <c r="M212" s="64">
        <f>IF(K212=3,1,"")</f>
      </c>
      <c r="N212" s="65">
        <f>IF(L212=3,1,"")</f>
      </c>
    </row>
    <row r="213" spans="1:14" ht="15">
      <c r="A213" s="25"/>
      <c r="B213" s="52" t="s">
        <v>83</v>
      </c>
      <c r="C213" s="118" t="str">
        <f>IF(C203&gt;"",C203&amp;" - "&amp;G202,"")</f>
        <v>Niemelä Konsta - Hämäläinen Niko</v>
      </c>
      <c r="D213" s="118"/>
      <c r="E213" s="54"/>
      <c r="F213" s="55"/>
      <c r="G213" s="55"/>
      <c r="H213" s="55"/>
      <c r="I213" s="55"/>
      <c r="J213" s="61"/>
      <c r="K213" s="68">
        <f>IF(ISBLANK(F213),"",COUNTIF(F213:J213,"&gt;=0"))</f>
      </c>
      <c r="L213" s="69">
        <f>IF(ISBLANK(F213),"",IF(LEFT(F213)="-",1,0)+IF(LEFT(G213)="-",1,0)+IF(LEFT(H213)="-",1,0)+IF(LEFT(I213)="-",1,0)+IF(LEFT(J213)="-",1,0))</f>
      </c>
      <c r="M213" s="70">
        <f>IF(K213=3,1,"")</f>
      </c>
      <c r="N213" s="71">
        <f>IF(L213=3,1,"")</f>
      </c>
    </row>
    <row r="214" spans="1:14" ht="18.75">
      <c r="A214" s="25"/>
      <c r="B214" s="72"/>
      <c r="C214" s="73"/>
      <c r="D214" s="73"/>
      <c r="E214" s="73"/>
      <c r="F214" s="74"/>
      <c r="G214" s="74"/>
      <c r="H214" s="75"/>
      <c r="I214" s="119" t="s">
        <v>84</v>
      </c>
      <c r="J214" s="119"/>
      <c r="K214" s="76">
        <f>COUNTIF(K209:K213,"=3")</f>
        <v>1</v>
      </c>
      <c r="L214" s="77">
        <f>COUNTIF(L209:L213,"=3")</f>
        <v>2</v>
      </c>
      <c r="M214" s="78">
        <f>SUM(M209:M213)</f>
        <v>1</v>
      </c>
      <c r="N214" s="79">
        <f>SUM(N209:N213)</f>
        <v>2</v>
      </c>
    </row>
    <row r="215" spans="1:14" ht="15">
      <c r="A215" s="25"/>
      <c r="B215" s="80" t="s">
        <v>85</v>
      </c>
      <c r="C215" s="73"/>
      <c r="D215" s="73"/>
      <c r="E215" s="73"/>
      <c r="F215" s="73"/>
      <c r="G215" s="73"/>
      <c r="H215" s="73"/>
      <c r="I215" s="73"/>
      <c r="J215" s="73"/>
      <c r="K215" s="25"/>
      <c r="L215" s="25"/>
      <c r="M215" s="25"/>
      <c r="N215" s="37"/>
    </row>
    <row r="216" spans="1:14" ht="15">
      <c r="A216" s="25"/>
      <c r="B216" s="81" t="s">
        <v>86</v>
      </c>
      <c r="C216" s="82"/>
      <c r="D216" s="83" t="s">
        <v>87</v>
      </c>
      <c r="E216" s="82"/>
      <c r="F216" s="83" t="s">
        <v>36</v>
      </c>
      <c r="G216" s="83"/>
      <c r="H216" s="84"/>
      <c r="I216" s="25"/>
      <c r="J216" s="120" t="s">
        <v>88</v>
      </c>
      <c r="K216" s="120"/>
      <c r="L216" s="120"/>
      <c r="M216" s="120"/>
      <c r="N216" s="120"/>
    </row>
    <row r="217" spans="1:14" ht="21">
      <c r="A217" s="25"/>
      <c r="B217" s="121"/>
      <c r="C217" s="121"/>
      <c r="D217" s="121"/>
      <c r="E217" s="85"/>
      <c r="F217" s="122"/>
      <c r="G217" s="122"/>
      <c r="H217" s="122"/>
      <c r="I217" s="122"/>
      <c r="J217" s="123">
        <f>IF(M214=3,C201,IF(N214=3,G201,""))</f>
      </c>
      <c r="K217" s="123"/>
      <c r="L217" s="123"/>
      <c r="M217" s="123"/>
      <c r="N217" s="123"/>
    </row>
    <row r="218" spans="1:14" ht="12.75">
      <c r="A218" s="25"/>
      <c r="B218" s="86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8"/>
    </row>
    <row r="220" spans="1:14" ht="12.75">
      <c r="A220" s="25"/>
      <c r="B220" s="26"/>
      <c r="C220" s="27"/>
      <c r="D220" s="27"/>
      <c r="E220" s="27"/>
      <c r="F220" s="28"/>
      <c r="G220" s="29" t="s">
        <v>57</v>
      </c>
      <c r="H220" s="30"/>
      <c r="I220" s="108" t="s">
        <v>0</v>
      </c>
      <c r="J220" s="108"/>
      <c r="K220" s="108"/>
      <c r="L220" s="108"/>
      <c r="M220" s="108"/>
      <c r="N220" s="108"/>
    </row>
    <row r="221" spans="1:14" ht="15">
      <c r="A221" s="25"/>
      <c r="B221" s="31"/>
      <c r="C221" s="32" t="s">
        <v>58</v>
      </c>
      <c r="D221" s="32"/>
      <c r="E221" s="25"/>
      <c r="F221" s="33"/>
      <c r="G221" s="29" t="s">
        <v>59</v>
      </c>
      <c r="H221" s="34"/>
      <c r="I221" s="108" t="s">
        <v>12</v>
      </c>
      <c r="J221" s="108"/>
      <c r="K221" s="108"/>
      <c r="L221" s="108"/>
      <c r="M221" s="108"/>
      <c r="N221" s="108"/>
    </row>
    <row r="222" spans="1:14" ht="15.75">
      <c r="A222" s="25"/>
      <c r="B222" s="31"/>
      <c r="C222" s="35" t="s">
        <v>60</v>
      </c>
      <c r="D222" s="35"/>
      <c r="E222" s="25"/>
      <c r="F222" s="33"/>
      <c r="G222" s="29" t="s">
        <v>61</v>
      </c>
      <c r="H222" s="34"/>
      <c r="I222" s="108" t="s">
        <v>1</v>
      </c>
      <c r="J222" s="108"/>
      <c r="K222" s="108"/>
      <c r="L222" s="108"/>
      <c r="M222" s="108"/>
      <c r="N222" s="108"/>
    </row>
    <row r="223" spans="1:14" ht="15.75">
      <c r="A223" s="25"/>
      <c r="B223" s="31"/>
      <c r="C223" s="25" t="s">
        <v>62</v>
      </c>
      <c r="D223" s="35"/>
      <c r="E223" s="25"/>
      <c r="F223" s="33"/>
      <c r="G223" s="29" t="s">
        <v>63</v>
      </c>
      <c r="H223" s="34"/>
      <c r="I223" s="108">
        <v>45431</v>
      </c>
      <c r="J223" s="108"/>
      <c r="K223" s="108"/>
      <c r="L223" s="108"/>
      <c r="M223" s="108"/>
      <c r="N223" s="108"/>
    </row>
    <row r="224" spans="1:14" ht="12.75">
      <c r="A224" s="25"/>
      <c r="B224" s="31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37"/>
    </row>
    <row r="225" spans="1:14" ht="12.75">
      <c r="A225" s="25"/>
      <c r="B225" s="38" t="s">
        <v>64</v>
      </c>
      <c r="C225" s="109" t="s">
        <v>12</v>
      </c>
      <c r="D225" s="109"/>
      <c r="E225" s="39"/>
      <c r="F225" s="40" t="s">
        <v>65</v>
      </c>
      <c r="G225" s="110" t="s">
        <v>29</v>
      </c>
      <c r="H225" s="110"/>
      <c r="I225" s="110"/>
      <c r="J225" s="110"/>
      <c r="K225" s="110"/>
      <c r="L225" s="110"/>
      <c r="M225" s="110"/>
      <c r="N225" s="110"/>
    </row>
    <row r="226" spans="1:14" ht="15">
      <c r="A226" s="25"/>
      <c r="B226" s="41" t="s">
        <v>66</v>
      </c>
      <c r="C226" s="111" t="s">
        <v>93</v>
      </c>
      <c r="D226" s="111"/>
      <c r="E226" s="42"/>
      <c r="F226" s="43" t="s">
        <v>68</v>
      </c>
      <c r="G226" s="112" t="s">
        <v>69</v>
      </c>
      <c r="H226" s="112"/>
      <c r="I226" s="112"/>
      <c r="J226" s="112"/>
      <c r="K226" s="112"/>
      <c r="L226" s="112"/>
      <c r="M226" s="112"/>
      <c r="N226" s="112"/>
    </row>
    <row r="227" spans="1:14" ht="15">
      <c r="A227" s="25"/>
      <c r="B227" s="41" t="s">
        <v>70</v>
      </c>
      <c r="C227" s="111" t="s">
        <v>95</v>
      </c>
      <c r="D227" s="111"/>
      <c r="E227" s="42"/>
      <c r="F227" s="43" t="s">
        <v>72</v>
      </c>
      <c r="G227" s="112" t="s">
        <v>73</v>
      </c>
      <c r="H227" s="112"/>
      <c r="I227" s="112"/>
      <c r="J227" s="112"/>
      <c r="K227" s="112"/>
      <c r="L227" s="112"/>
      <c r="M227" s="112"/>
      <c r="N227" s="112"/>
    </row>
    <row r="228" spans="1:14" ht="12.75">
      <c r="A228" s="25"/>
      <c r="B228" s="113" t="s">
        <v>74</v>
      </c>
      <c r="C228" s="113"/>
      <c r="D228" s="113"/>
      <c r="E228" s="44"/>
      <c r="F228" s="114" t="s">
        <v>74</v>
      </c>
      <c r="G228" s="114"/>
      <c r="H228" s="114"/>
      <c r="I228" s="114"/>
      <c r="J228" s="114"/>
      <c r="K228" s="114"/>
      <c r="L228" s="114"/>
      <c r="M228" s="114"/>
      <c r="N228" s="114"/>
    </row>
    <row r="229" spans="1:14" ht="15">
      <c r="A229" s="25"/>
      <c r="B229" s="45" t="s">
        <v>75</v>
      </c>
      <c r="C229" s="111" t="str">
        <f>C226</f>
        <v>Vimpari Lasse</v>
      </c>
      <c r="D229" s="111"/>
      <c r="E229" s="42"/>
      <c r="F229" s="46" t="s">
        <v>75</v>
      </c>
      <c r="G229" s="112" t="str">
        <f>G226</f>
        <v>Hämäläinen Niko</v>
      </c>
      <c r="H229" s="112"/>
      <c r="I229" s="112"/>
      <c r="J229" s="112"/>
      <c r="K229" s="112"/>
      <c r="L229" s="112"/>
      <c r="M229" s="112"/>
      <c r="N229" s="112"/>
    </row>
    <row r="230" spans="1:14" ht="15">
      <c r="A230" s="25"/>
      <c r="B230" s="47" t="s">
        <v>75</v>
      </c>
      <c r="C230" s="115" t="str">
        <f>C227</f>
        <v>Åvist Juho</v>
      </c>
      <c r="D230" s="115"/>
      <c r="E230" s="48"/>
      <c r="F230" s="49" t="s">
        <v>75</v>
      </c>
      <c r="G230" s="116" t="str">
        <f>G227</f>
        <v>Leppänen Konsta</v>
      </c>
      <c r="H230" s="116"/>
      <c r="I230" s="116"/>
      <c r="J230" s="116"/>
      <c r="K230" s="116"/>
      <c r="L230" s="116"/>
      <c r="M230" s="116"/>
      <c r="N230" s="116"/>
    </row>
    <row r="231" spans="1:14" ht="12.75">
      <c r="A231" s="25"/>
      <c r="B231" s="31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37"/>
    </row>
    <row r="232" spans="1:14" ht="15">
      <c r="A232" s="25"/>
      <c r="B232" s="50" t="s">
        <v>76</v>
      </c>
      <c r="C232" s="25"/>
      <c r="D232" s="25"/>
      <c r="E232" s="25"/>
      <c r="F232" s="51">
        <v>1</v>
      </c>
      <c r="G232" s="51">
        <v>2</v>
      </c>
      <c r="H232" s="51">
        <v>3</v>
      </c>
      <c r="I232" s="51">
        <v>4</v>
      </c>
      <c r="J232" s="51">
        <v>5</v>
      </c>
      <c r="K232" s="117" t="s">
        <v>7</v>
      </c>
      <c r="L232" s="117"/>
      <c r="M232" s="51" t="s">
        <v>77</v>
      </c>
      <c r="N232" s="51" t="s">
        <v>78</v>
      </c>
    </row>
    <row r="233" spans="1:14" ht="15">
      <c r="A233" s="25"/>
      <c r="B233" s="52" t="s">
        <v>79</v>
      </c>
      <c r="C233" s="118" t="str">
        <f>IF(C226&gt;"",C226&amp;" - "&amp;G226,"")</f>
        <v>Vimpari Lasse - Hämäläinen Niko</v>
      </c>
      <c r="D233" s="118"/>
      <c r="E233" s="54"/>
      <c r="F233" s="55">
        <v>8</v>
      </c>
      <c r="G233" s="55">
        <v>9</v>
      </c>
      <c r="H233" s="55">
        <v>9</v>
      </c>
      <c r="I233" s="55"/>
      <c r="J233" s="56"/>
      <c r="K233" s="57">
        <f>IF(ISBLANK(F233),"",COUNTIF(F233:J233,"&gt;=0"))</f>
        <v>3</v>
      </c>
      <c r="L233" s="58">
        <f>IF(ISBLANK(F233),"",IF(LEFT(F233)="-",1,0)+IF(LEFT(G233)="-",1,0)+IF(LEFT(H233)="-",1,0)+IF(LEFT(I233)="-",1,0)+IF(LEFT(J233)="-",1,0))</f>
        <v>0</v>
      </c>
      <c r="M233" s="59">
        <f>IF(K233=3,1,"")</f>
        <v>1</v>
      </c>
      <c r="N233" s="60">
        <f>IF(L233=3,1,"")</f>
      </c>
    </row>
    <row r="234" spans="1:14" ht="15">
      <c r="A234" s="25"/>
      <c r="B234" s="52" t="s">
        <v>80</v>
      </c>
      <c r="C234" s="118" t="str">
        <f>IF(C227&gt;"",C227&amp;" - "&amp;G227,"")</f>
        <v>Åvist Juho - Leppänen Konsta</v>
      </c>
      <c r="D234" s="118"/>
      <c r="E234" s="54"/>
      <c r="F234" s="55">
        <v>4</v>
      </c>
      <c r="G234" s="55">
        <v>4</v>
      </c>
      <c r="H234" s="55">
        <v>9</v>
      </c>
      <c r="I234" s="55"/>
      <c r="J234" s="61"/>
      <c r="K234" s="62">
        <f>IF(ISBLANK(F234),"",COUNTIF(F234:J234,"&gt;=0"))</f>
        <v>3</v>
      </c>
      <c r="L234" s="63">
        <f>IF(ISBLANK(F234),"",IF(LEFT(F234)="-",1,0)+IF(LEFT(G234)="-",1,0)+IF(LEFT(H234)="-",1,0)+IF(LEFT(I234)="-",1,0)+IF(LEFT(J234)="-",1,0))</f>
        <v>0</v>
      </c>
      <c r="M234" s="64">
        <f>IF(K234=3,1,"")</f>
        <v>1</v>
      </c>
      <c r="N234" s="65">
        <f>IF(L234=3,1,"")</f>
      </c>
    </row>
    <row r="235" spans="1:14" ht="12.75">
      <c r="A235" s="25"/>
      <c r="B235" s="66" t="s">
        <v>81</v>
      </c>
      <c r="C235" s="53" t="str">
        <f>IF(C229&gt;"",C229&amp;" / "&amp;C230,"")</f>
        <v>Vimpari Lasse / Åvist Juho</v>
      </c>
      <c r="D235" s="53" t="str">
        <f>IF(G229&gt;"",G229&amp;" / "&amp;G230,"")</f>
        <v>Hämäläinen Niko / Leppänen Konsta</v>
      </c>
      <c r="E235" s="67"/>
      <c r="F235" s="55">
        <v>8</v>
      </c>
      <c r="G235" s="55">
        <v>6</v>
      </c>
      <c r="H235" s="55">
        <v>4</v>
      </c>
      <c r="I235" s="55"/>
      <c r="J235" s="61"/>
      <c r="K235" s="62">
        <f>IF(ISBLANK(F235),"",COUNTIF(F235:J235,"&gt;=0"))</f>
        <v>3</v>
      </c>
      <c r="L235" s="63">
        <f>IF(ISBLANK(F235),"",IF(LEFT(F235)="-",1,0)+IF(LEFT(G235)="-",1,0)+IF(LEFT(H235)="-",1,0)+IF(LEFT(I235)="-",1,0)+IF(LEFT(J235)="-",1,0))</f>
        <v>0</v>
      </c>
      <c r="M235" s="64">
        <f>IF(K235=3,1,"")</f>
        <v>1</v>
      </c>
      <c r="N235" s="65">
        <f>IF(L235=3,1,"")</f>
      </c>
    </row>
    <row r="236" spans="1:14" ht="15">
      <c r="A236" s="25"/>
      <c r="B236" s="52" t="s">
        <v>82</v>
      </c>
      <c r="C236" s="118" t="str">
        <f>IF(C226&gt;"",C226&amp;" - "&amp;G227,"")</f>
        <v>Vimpari Lasse - Leppänen Konsta</v>
      </c>
      <c r="D236" s="118"/>
      <c r="E236" s="54"/>
      <c r="F236" s="55"/>
      <c r="G236" s="55"/>
      <c r="H236" s="55"/>
      <c r="I236" s="55"/>
      <c r="J236" s="61"/>
      <c r="K236" s="62">
        <f>IF(ISBLANK(F236),"",COUNTIF(F236:J236,"&gt;=0"))</f>
      </c>
      <c r="L236" s="63">
        <f>IF(ISBLANK(F236),"",IF(LEFT(F236)="-",1,0)+IF(LEFT(G236)="-",1,0)+IF(LEFT(H236)="-",1,0)+IF(LEFT(I236)="-",1,0)+IF(LEFT(J236)="-",1,0))</f>
      </c>
      <c r="M236" s="64">
        <f>IF(K236=3,1,"")</f>
      </c>
      <c r="N236" s="65">
        <f>IF(L236=3,1,"")</f>
      </c>
    </row>
    <row r="237" spans="1:14" ht="15">
      <c r="A237" s="25"/>
      <c r="B237" s="52" t="s">
        <v>83</v>
      </c>
      <c r="C237" s="118" t="str">
        <f>IF(C227&gt;"",C227&amp;" - "&amp;G226,"")</f>
        <v>Åvist Juho - Hämäläinen Niko</v>
      </c>
      <c r="D237" s="118"/>
      <c r="E237" s="54"/>
      <c r="F237" s="55"/>
      <c r="G237" s="55"/>
      <c r="H237" s="55"/>
      <c r="I237" s="55"/>
      <c r="J237" s="61"/>
      <c r="K237" s="68">
        <f>IF(ISBLANK(F237),"",COUNTIF(F237:J237,"&gt;=0"))</f>
      </c>
      <c r="L237" s="69">
        <f>IF(ISBLANK(F237),"",IF(LEFT(F237)="-",1,0)+IF(LEFT(G237)="-",1,0)+IF(LEFT(H237)="-",1,0)+IF(LEFT(I237)="-",1,0)+IF(LEFT(J237)="-",1,0))</f>
      </c>
      <c r="M237" s="70">
        <f>IF(K237=3,1,"")</f>
      </c>
      <c r="N237" s="71">
        <f>IF(L237=3,1,"")</f>
      </c>
    </row>
    <row r="238" spans="1:14" ht="18.75">
      <c r="A238" s="25"/>
      <c r="B238" s="72"/>
      <c r="C238" s="73"/>
      <c r="D238" s="73"/>
      <c r="E238" s="73"/>
      <c r="F238" s="74"/>
      <c r="G238" s="74"/>
      <c r="H238" s="75"/>
      <c r="I238" s="119" t="s">
        <v>84</v>
      </c>
      <c r="J238" s="119"/>
      <c r="K238" s="76">
        <f>COUNTIF(K233:K237,"=3")</f>
        <v>3</v>
      </c>
      <c r="L238" s="77">
        <f>COUNTIF(L233:L237,"=3")</f>
        <v>0</v>
      </c>
      <c r="M238" s="78">
        <f>SUM(M233:M237)</f>
        <v>3</v>
      </c>
      <c r="N238" s="79">
        <f>SUM(N233:N237)</f>
        <v>0</v>
      </c>
    </row>
    <row r="239" spans="1:14" ht="15">
      <c r="A239" s="25"/>
      <c r="B239" s="80" t="s">
        <v>85</v>
      </c>
      <c r="C239" s="73"/>
      <c r="D239" s="73"/>
      <c r="E239" s="73"/>
      <c r="F239" s="73"/>
      <c r="G239" s="73"/>
      <c r="H239" s="73"/>
      <c r="I239" s="73"/>
      <c r="J239" s="73"/>
      <c r="K239" s="25"/>
      <c r="L239" s="25"/>
      <c r="M239" s="25"/>
      <c r="N239" s="37"/>
    </row>
    <row r="240" spans="1:14" ht="15">
      <c r="A240" s="25"/>
      <c r="B240" s="81" t="s">
        <v>86</v>
      </c>
      <c r="C240" s="82"/>
      <c r="D240" s="83" t="s">
        <v>87</v>
      </c>
      <c r="E240" s="82"/>
      <c r="F240" s="83" t="s">
        <v>36</v>
      </c>
      <c r="G240" s="83"/>
      <c r="H240" s="84"/>
      <c r="I240" s="25"/>
      <c r="J240" s="120" t="s">
        <v>88</v>
      </c>
      <c r="K240" s="120"/>
      <c r="L240" s="120"/>
      <c r="M240" s="120"/>
      <c r="N240" s="120"/>
    </row>
    <row r="241" spans="1:14" ht="21">
      <c r="A241" s="25"/>
      <c r="B241" s="121"/>
      <c r="C241" s="121"/>
      <c r="D241" s="121"/>
      <c r="E241" s="85"/>
      <c r="F241" s="122"/>
      <c r="G241" s="122"/>
      <c r="H241" s="122"/>
      <c r="I241" s="122"/>
      <c r="J241" s="123" t="str">
        <f>IF(M238=3,C225,IF(N238=3,G225,""))</f>
        <v>OPT-86</v>
      </c>
      <c r="K241" s="123"/>
      <c r="L241" s="123"/>
      <c r="M241" s="123"/>
      <c r="N241" s="123"/>
    </row>
    <row r="242" spans="1:14" ht="12.75">
      <c r="A242" s="25"/>
      <c r="B242" s="86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8"/>
    </row>
    <row r="244" spans="1:14" ht="12.75">
      <c r="A244" s="25"/>
      <c r="B244" s="26"/>
      <c r="C244" s="27"/>
      <c r="D244" s="27"/>
      <c r="E244" s="27"/>
      <c r="F244" s="28"/>
      <c r="G244" s="29" t="s">
        <v>57</v>
      </c>
      <c r="H244" s="30"/>
      <c r="I244" s="108" t="s">
        <v>0</v>
      </c>
      <c r="J244" s="108"/>
      <c r="K244" s="108"/>
      <c r="L244" s="108"/>
      <c r="M244" s="108"/>
      <c r="N244" s="108"/>
    </row>
    <row r="245" spans="1:14" ht="15">
      <c r="A245" s="25"/>
      <c r="B245" s="31"/>
      <c r="C245" s="32" t="s">
        <v>58</v>
      </c>
      <c r="D245" s="32"/>
      <c r="E245" s="25"/>
      <c r="F245" s="33"/>
      <c r="G245" s="29" t="s">
        <v>59</v>
      </c>
      <c r="H245" s="34"/>
      <c r="I245" s="108" t="s">
        <v>12</v>
      </c>
      <c r="J245" s="108"/>
      <c r="K245" s="108"/>
      <c r="L245" s="108"/>
      <c r="M245" s="108"/>
      <c r="N245" s="108"/>
    </row>
    <row r="246" spans="1:14" ht="15.75">
      <c r="A246" s="25"/>
      <c r="B246" s="31"/>
      <c r="C246" s="35" t="s">
        <v>60</v>
      </c>
      <c r="D246" s="35"/>
      <c r="E246" s="25"/>
      <c r="F246" s="33"/>
      <c r="G246" s="29" t="s">
        <v>61</v>
      </c>
      <c r="H246" s="34"/>
      <c r="I246" s="108" t="s">
        <v>1</v>
      </c>
      <c r="J246" s="108"/>
      <c r="K246" s="108"/>
      <c r="L246" s="108"/>
      <c r="M246" s="108"/>
      <c r="N246" s="108"/>
    </row>
    <row r="247" spans="1:14" ht="15.75">
      <c r="A247" s="25"/>
      <c r="B247" s="31"/>
      <c r="C247" s="25" t="s">
        <v>62</v>
      </c>
      <c r="D247" s="35"/>
      <c r="E247" s="25"/>
      <c r="F247" s="33"/>
      <c r="G247" s="29" t="s">
        <v>63</v>
      </c>
      <c r="H247" s="34"/>
      <c r="I247" s="108">
        <v>45431</v>
      </c>
      <c r="J247" s="108"/>
      <c r="K247" s="108"/>
      <c r="L247" s="108"/>
      <c r="M247" s="108"/>
      <c r="N247" s="108"/>
    </row>
    <row r="248" spans="1:14" ht="12.75">
      <c r="A248" s="25"/>
      <c r="B248" s="31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37"/>
    </row>
    <row r="249" spans="1:14" ht="12.75">
      <c r="A249" s="25"/>
      <c r="B249" s="38" t="s">
        <v>64</v>
      </c>
      <c r="C249" s="109" t="s">
        <v>128</v>
      </c>
      <c r="D249" s="109"/>
      <c r="E249" s="39"/>
      <c r="F249" s="40" t="s">
        <v>65</v>
      </c>
      <c r="G249" s="110" t="s">
        <v>127</v>
      </c>
      <c r="H249" s="110"/>
      <c r="I249" s="110"/>
      <c r="J249" s="110"/>
      <c r="K249" s="110"/>
      <c r="L249" s="110"/>
      <c r="M249" s="110"/>
      <c r="N249" s="110"/>
    </row>
    <row r="250" spans="1:14" ht="15">
      <c r="A250" s="25"/>
      <c r="B250" s="41" t="s">
        <v>66</v>
      </c>
      <c r="C250" s="111" t="s">
        <v>89</v>
      </c>
      <c r="D250" s="111"/>
      <c r="E250" s="42"/>
      <c r="F250" s="43" t="s">
        <v>68</v>
      </c>
      <c r="G250" s="112" t="s">
        <v>67</v>
      </c>
      <c r="H250" s="112"/>
      <c r="I250" s="112"/>
      <c r="J250" s="112"/>
      <c r="K250" s="112"/>
      <c r="L250" s="112"/>
      <c r="M250" s="112"/>
      <c r="N250" s="112"/>
    </row>
    <row r="251" spans="1:14" ht="15">
      <c r="A251" s="25"/>
      <c r="B251" s="41" t="s">
        <v>70</v>
      </c>
      <c r="C251" s="111" t="s">
        <v>91</v>
      </c>
      <c r="D251" s="111"/>
      <c r="E251" s="42"/>
      <c r="F251" s="43" t="s">
        <v>72</v>
      </c>
      <c r="G251" s="112" t="s">
        <v>71</v>
      </c>
      <c r="H251" s="112"/>
      <c r="I251" s="112"/>
      <c r="J251" s="112"/>
      <c r="K251" s="112"/>
      <c r="L251" s="112"/>
      <c r="M251" s="112"/>
      <c r="N251" s="112"/>
    </row>
    <row r="252" spans="1:14" ht="12.75">
      <c r="A252" s="25"/>
      <c r="B252" s="113" t="s">
        <v>74</v>
      </c>
      <c r="C252" s="113"/>
      <c r="D252" s="113"/>
      <c r="E252" s="44"/>
      <c r="F252" s="114" t="s">
        <v>74</v>
      </c>
      <c r="G252" s="114"/>
      <c r="H252" s="114"/>
      <c r="I252" s="114"/>
      <c r="J252" s="114"/>
      <c r="K252" s="114"/>
      <c r="L252" s="114"/>
      <c r="M252" s="114"/>
      <c r="N252" s="114"/>
    </row>
    <row r="253" spans="1:14" ht="15">
      <c r="A253" s="25"/>
      <c r="B253" s="45" t="s">
        <v>75</v>
      </c>
      <c r="C253" s="111" t="str">
        <f>C250</f>
        <v>Bril Iaroslav</v>
      </c>
      <c r="D253" s="111"/>
      <c r="E253" s="42"/>
      <c r="F253" s="46" t="s">
        <v>75</v>
      </c>
      <c r="G253" s="112" t="str">
        <f>G250</f>
        <v>Mäkelä Eetu</v>
      </c>
      <c r="H253" s="112"/>
      <c r="I253" s="112"/>
      <c r="J253" s="112"/>
      <c r="K253" s="112"/>
      <c r="L253" s="112"/>
      <c r="M253" s="112"/>
      <c r="N253" s="112"/>
    </row>
    <row r="254" spans="1:14" ht="15">
      <c r="A254" s="25"/>
      <c r="B254" s="47" t="s">
        <v>75</v>
      </c>
      <c r="C254" s="115" t="str">
        <f>C251</f>
        <v>Honkavaara Oskari</v>
      </c>
      <c r="D254" s="115"/>
      <c r="E254" s="48"/>
      <c r="F254" s="49" t="s">
        <v>75</v>
      </c>
      <c r="G254" s="116" t="str">
        <f>G251</f>
        <v>Vahtola Otso</v>
      </c>
      <c r="H254" s="116"/>
      <c r="I254" s="116"/>
      <c r="J254" s="116"/>
      <c r="K254" s="116"/>
      <c r="L254" s="116"/>
      <c r="M254" s="116"/>
      <c r="N254" s="116"/>
    </row>
    <row r="255" spans="1:14" ht="12.75">
      <c r="A255" s="25"/>
      <c r="B255" s="31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37"/>
    </row>
    <row r="256" spans="1:14" ht="15">
      <c r="A256" s="25"/>
      <c r="B256" s="50" t="s">
        <v>76</v>
      </c>
      <c r="C256" s="25"/>
      <c r="D256" s="25"/>
      <c r="E256" s="25"/>
      <c r="F256" s="51">
        <v>1</v>
      </c>
      <c r="G256" s="51">
        <v>2</v>
      </c>
      <c r="H256" s="51">
        <v>3</v>
      </c>
      <c r="I256" s="51">
        <v>4</v>
      </c>
      <c r="J256" s="51">
        <v>5</v>
      </c>
      <c r="K256" s="117" t="s">
        <v>7</v>
      </c>
      <c r="L256" s="117"/>
      <c r="M256" s="51" t="s">
        <v>77</v>
      </c>
      <c r="N256" s="51" t="s">
        <v>78</v>
      </c>
    </row>
    <row r="257" spans="1:14" ht="15">
      <c r="A257" s="25"/>
      <c r="B257" s="52" t="s">
        <v>79</v>
      </c>
      <c r="C257" s="118" t="str">
        <f>IF(C250&gt;"",C250&amp;" - "&amp;G250,"")</f>
        <v>Bril Iaroslav - Mäkelä Eetu</v>
      </c>
      <c r="D257" s="118"/>
      <c r="E257" s="54"/>
      <c r="F257" s="55">
        <v>3</v>
      </c>
      <c r="G257" s="55">
        <v>8</v>
      </c>
      <c r="H257" s="55">
        <v>6</v>
      </c>
      <c r="I257" s="55"/>
      <c r="J257" s="56"/>
      <c r="K257" s="57">
        <f>IF(ISBLANK(F257),"",COUNTIF(F257:J257,"&gt;=0"))</f>
        <v>3</v>
      </c>
      <c r="L257" s="58">
        <f>IF(ISBLANK(F257),"",IF(LEFT(F257)="-",1,0)+IF(LEFT(G257)="-",1,0)+IF(LEFT(H257)="-",1,0)+IF(LEFT(I257)="-",1,0)+IF(LEFT(J257)="-",1,0))</f>
        <v>0</v>
      </c>
      <c r="M257" s="59">
        <f>IF(K257=3,1,"")</f>
        <v>1</v>
      </c>
      <c r="N257" s="60">
        <f>IF(L257=3,1,"")</f>
      </c>
    </row>
    <row r="258" spans="1:14" ht="15">
      <c r="A258" s="25"/>
      <c r="B258" s="52" t="s">
        <v>80</v>
      </c>
      <c r="C258" s="118" t="str">
        <f>IF(C251&gt;"",C251&amp;" - "&amp;G251,"")</f>
        <v>Honkavaara Oskari - Vahtola Otso</v>
      </c>
      <c r="D258" s="118"/>
      <c r="E258" s="54"/>
      <c r="F258" s="55">
        <v>-1</v>
      </c>
      <c r="G258" s="55">
        <v>9</v>
      </c>
      <c r="H258" s="55">
        <v>-6</v>
      </c>
      <c r="I258" s="55">
        <v>9</v>
      </c>
      <c r="J258" s="61">
        <v>-3</v>
      </c>
      <c r="K258" s="62">
        <f>IF(ISBLANK(F258),"",COUNTIF(F258:J258,"&gt;=0"))</f>
        <v>2</v>
      </c>
      <c r="L258" s="63">
        <f>IF(ISBLANK(F258),"",IF(LEFT(F258)="-",1,0)+IF(LEFT(G258)="-",1,0)+IF(LEFT(H258)="-",1,0)+IF(LEFT(I258)="-",1,0)+IF(LEFT(J258)="-",1,0))</f>
        <v>3</v>
      </c>
      <c r="M258" s="64">
        <f>IF(K258=3,1,"")</f>
      </c>
      <c r="N258" s="65">
        <f>IF(L258=3,1,"")</f>
        <v>1</v>
      </c>
    </row>
    <row r="259" spans="1:14" ht="12.75">
      <c r="A259" s="25"/>
      <c r="B259" s="66" t="s">
        <v>81</v>
      </c>
      <c r="C259" s="53" t="str">
        <f>IF(C253&gt;"",C253&amp;" / "&amp;C254,"")</f>
        <v>Bril Iaroslav / Honkavaara Oskari</v>
      </c>
      <c r="D259" s="53" t="str">
        <f>IF(G253&gt;"",G253&amp;" / "&amp;G254,"")</f>
        <v>Mäkelä Eetu / Vahtola Otso</v>
      </c>
      <c r="E259" s="67"/>
      <c r="F259" s="55">
        <v>9</v>
      </c>
      <c r="G259" s="55">
        <v>7</v>
      </c>
      <c r="H259" s="55">
        <v>9</v>
      </c>
      <c r="I259" s="55"/>
      <c r="J259" s="61"/>
      <c r="K259" s="62">
        <f>IF(ISBLANK(F259),"",COUNTIF(F259:J259,"&gt;=0"))</f>
        <v>3</v>
      </c>
      <c r="L259" s="63">
        <f>IF(ISBLANK(F259),"",IF(LEFT(F259)="-",1,0)+IF(LEFT(G259)="-",1,0)+IF(LEFT(H259)="-",1,0)+IF(LEFT(I259)="-",1,0)+IF(LEFT(J259)="-",1,0))</f>
        <v>0</v>
      </c>
      <c r="M259" s="64">
        <f>IF(K259=3,1,"")</f>
        <v>1</v>
      </c>
      <c r="N259" s="65">
        <f>IF(L259=3,1,"")</f>
      </c>
    </row>
    <row r="260" spans="1:14" ht="15">
      <c r="A260" s="25"/>
      <c r="B260" s="52" t="s">
        <v>82</v>
      </c>
      <c r="C260" s="118" t="str">
        <f>IF(C250&gt;"",C250&amp;" - "&amp;G251,"")</f>
        <v>Bril Iaroslav - Vahtola Otso</v>
      </c>
      <c r="D260" s="118"/>
      <c r="E260" s="54"/>
      <c r="F260" s="55"/>
      <c r="G260" s="55"/>
      <c r="H260" s="55"/>
      <c r="I260" s="55"/>
      <c r="J260" s="61"/>
      <c r="K260" s="62">
        <f>IF(ISBLANK(F260),"",COUNTIF(F260:J260,"&gt;=0"))</f>
      </c>
      <c r="L260" s="63">
        <f>IF(ISBLANK(F260),"",IF(LEFT(F260)="-",1,0)+IF(LEFT(G260)="-",1,0)+IF(LEFT(H260)="-",1,0)+IF(LEFT(I260)="-",1,0)+IF(LEFT(J260)="-",1,0))</f>
      </c>
      <c r="M260" s="64">
        <f>IF(K260=3,1,"")</f>
      </c>
      <c r="N260" s="65">
        <f>IF(L260=3,1,"")</f>
      </c>
    </row>
    <row r="261" spans="1:14" ht="15">
      <c r="A261" s="25"/>
      <c r="B261" s="52" t="s">
        <v>83</v>
      </c>
      <c r="C261" s="118" t="str">
        <f>IF(C251&gt;"",C251&amp;" - "&amp;G250,"")</f>
        <v>Honkavaara Oskari - Mäkelä Eetu</v>
      </c>
      <c r="D261" s="118"/>
      <c r="E261" s="54"/>
      <c r="F261" s="55"/>
      <c r="G261" s="55"/>
      <c r="H261" s="55"/>
      <c r="I261" s="55"/>
      <c r="J261" s="61"/>
      <c r="K261" s="68">
        <f>IF(ISBLANK(F261),"",COUNTIF(F261:J261,"&gt;=0"))</f>
      </c>
      <c r="L261" s="69">
        <f>IF(ISBLANK(F261),"",IF(LEFT(F261)="-",1,0)+IF(LEFT(G261)="-",1,0)+IF(LEFT(H261)="-",1,0)+IF(LEFT(I261)="-",1,0)+IF(LEFT(J261)="-",1,0))</f>
      </c>
      <c r="M261" s="70">
        <f>IF(K261=3,1,"")</f>
      </c>
      <c r="N261" s="71">
        <f>IF(L261=3,1,"")</f>
      </c>
    </row>
    <row r="262" spans="1:14" ht="18.75">
      <c r="A262" s="25"/>
      <c r="B262" s="72"/>
      <c r="C262" s="73"/>
      <c r="D262" s="73"/>
      <c r="E262" s="73"/>
      <c r="F262" s="74"/>
      <c r="G262" s="74"/>
      <c r="H262" s="75"/>
      <c r="I262" s="119" t="s">
        <v>84</v>
      </c>
      <c r="J262" s="119"/>
      <c r="K262" s="76">
        <f>COUNTIF(K257:K261,"=3")</f>
        <v>2</v>
      </c>
      <c r="L262" s="77">
        <f>COUNTIF(L257:L261,"=3")</f>
        <v>1</v>
      </c>
      <c r="M262" s="78">
        <f>SUM(M257:M261)</f>
        <v>2</v>
      </c>
      <c r="N262" s="79">
        <f>SUM(N257:N261)</f>
        <v>1</v>
      </c>
    </row>
    <row r="263" spans="1:14" ht="15">
      <c r="A263" s="25"/>
      <c r="B263" s="80" t="s">
        <v>85</v>
      </c>
      <c r="C263" s="73"/>
      <c r="D263" s="73"/>
      <c r="E263" s="73"/>
      <c r="F263" s="73"/>
      <c r="G263" s="73"/>
      <c r="H263" s="73"/>
      <c r="I263" s="73"/>
      <c r="J263" s="73"/>
      <c r="K263" s="25"/>
      <c r="L263" s="25"/>
      <c r="M263" s="25"/>
      <c r="N263" s="37"/>
    </row>
    <row r="264" spans="1:14" ht="15">
      <c r="A264" s="25"/>
      <c r="B264" s="81" t="s">
        <v>86</v>
      </c>
      <c r="C264" s="82"/>
      <c r="D264" s="83" t="s">
        <v>87</v>
      </c>
      <c r="E264" s="82"/>
      <c r="F264" s="83" t="s">
        <v>36</v>
      </c>
      <c r="G264" s="83"/>
      <c r="H264" s="84"/>
      <c r="I264" s="25"/>
      <c r="J264" s="120" t="s">
        <v>88</v>
      </c>
      <c r="K264" s="120"/>
      <c r="L264" s="120"/>
      <c r="M264" s="120"/>
      <c r="N264" s="120"/>
    </row>
    <row r="265" spans="1:14" ht="21">
      <c r="A265" s="25"/>
      <c r="B265" s="121"/>
      <c r="C265" s="121"/>
      <c r="D265" s="121"/>
      <c r="E265" s="85"/>
      <c r="F265" s="122"/>
      <c r="G265" s="122"/>
      <c r="H265" s="122"/>
      <c r="I265" s="122"/>
      <c r="J265" s="123">
        <f>IF(M262=3,C249,IF(N262=3,G249,""))</f>
      </c>
      <c r="K265" s="123"/>
      <c r="L265" s="123"/>
      <c r="M265" s="123"/>
      <c r="N265" s="123"/>
    </row>
    <row r="266" spans="1:14" ht="12.75">
      <c r="A266" s="25"/>
      <c r="B266" s="86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8"/>
    </row>
    <row r="268" spans="1:14" ht="12.75">
      <c r="A268" s="25"/>
      <c r="B268" s="26"/>
      <c r="C268" s="27"/>
      <c r="D268" s="27"/>
      <c r="E268" s="27"/>
      <c r="F268" s="28"/>
      <c r="G268" s="29" t="s">
        <v>57</v>
      </c>
      <c r="H268" s="30"/>
      <c r="I268" s="108" t="s">
        <v>0</v>
      </c>
      <c r="J268" s="108"/>
      <c r="K268" s="108"/>
      <c r="L268" s="108"/>
      <c r="M268" s="108"/>
      <c r="N268" s="108"/>
    </row>
    <row r="269" spans="1:14" ht="15">
      <c r="A269" s="25"/>
      <c r="B269" s="31"/>
      <c r="C269" s="32" t="s">
        <v>58</v>
      </c>
      <c r="D269" s="32"/>
      <c r="E269" s="25"/>
      <c r="F269" s="33"/>
      <c r="G269" s="29" t="s">
        <v>59</v>
      </c>
      <c r="H269" s="34"/>
      <c r="I269" s="108" t="s">
        <v>12</v>
      </c>
      <c r="J269" s="108"/>
      <c r="K269" s="108"/>
      <c r="L269" s="108"/>
      <c r="M269" s="108"/>
      <c r="N269" s="108"/>
    </row>
    <row r="270" spans="1:14" ht="15.75">
      <c r="A270" s="25"/>
      <c r="B270" s="31"/>
      <c r="C270" s="35" t="s">
        <v>60</v>
      </c>
      <c r="D270" s="35"/>
      <c r="E270" s="25"/>
      <c r="F270" s="33"/>
      <c r="G270" s="29" t="s">
        <v>61</v>
      </c>
      <c r="H270" s="34"/>
      <c r="I270" s="108" t="s">
        <v>1</v>
      </c>
      <c r="J270" s="108"/>
      <c r="K270" s="108"/>
      <c r="L270" s="108"/>
      <c r="M270" s="108"/>
      <c r="N270" s="108"/>
    </row>
    <row r="271" spans="1:14" ht="15.75">
      <c r="A271" s="25"/>
      <c r="B271" s="31"/>
      <c r="C271" s="25" t="s">
        <v>62</v>
      </c>
      <c r="D271" s="35"/>
      <c r="E271" s="25"/>
      <c r="F271" s="33"/>
      <c r="G271" s="29" t="s">
        <v>63</v>
      </c>
      <c r="H271" s="34"/>
      <c r="I271" s="108">
        <v>45431</v>
      </c>
      <c r="J271" s="108"/>
      <c r="K271" s="108"/>
      <c r="L271" s="108"/>
      <c r="M271" s="108"/>
      <c r="N271" s="108"/>
    </row>
    <row r="272" spans="1:14" ht="12.75">
      <c r="A272" s="25"/>
      <c r="B272" s="31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37"/>
    </row>
    <row r="273" spans="1:14" ht="12.75">
      <c r="A273" s="25"/>
      <c r="B273" s="38" t="s">
        <v>64</v>
      </c>
      <c r="C273" s="109" t="s">
        <v>129</v>
      </c>
      <c r="D273" s="109"/>
      <c r="E273" s="39"/>
      <c r="F273" s="40" t="s">
        <v>65</v>
      </c>
      <c r="G273" s="110" t="s">
        <v>130</v>
      </c>
      <c r="H273" s="110"/>
      <c r="I273" s="110"/>
      <c r="J273" s="110"/>
      <c r="K273" s="110"/>
      <c r="L273" s="110"/>
      <c r="M273" s="110"/>
      <c r="N273" s="110"/>
    </row>
    <row r="274" spans="1:14" ht="15">
      <c r="A274" s="25"/>
      <c r="B274" s="41" t="s">
        <v>66</v>
      </c>
      <c r="C274" s="111" t="s">
        <v>90</v>
      </c>
      <c r="D274" s="111"/>
      <c r="E274" s="42"/>
      <c r="F274" s="43" t="s">
        <v>68</v>
      </c>
      <c r="G274" s="112" t="s">
        <v>94</v>
      </c>
      <c r="H274" s="112"/>
      <c r="I274" s="112"/>
      <c r="J274" s="112"/>
      <c r="K274" s="112"/>
      <c r="L274" s="112"/>
      <c r="M274" s="112"/>
      <c r="N274" s="112"/>
    </row>
    <row r="275" spans="1:14" ht="15">
      <c r="A275" s="25"/>
      <c r="B275" s="41" t="s">
        <v>70</v>
      </c>
      <c r="C275" s="111" t="s">
        <v>92</v>
      </c>
      <c r="D275" s="111"/>
      <c r="E275" s="42"/>
      <c r="F275" s="43" t="s">
        <v>72</v>
      </c>
      <c r="G275" s="112" t="s">
        <v>96</v>
      </c>
      <c r="H275" s="112"/>
      <c r="I275" s="112"/>
      <c r="J275" s="112"/>
      <c r="K275" s="112"/>
      <c r="L275" s="112"/>
      <c r="M275" s="112"/>
      <c r="N275" s="112"/>
    </row>
    <row r="276" spans="1:14" ht="12.75">
      <c r="A276" s="25"/>
      <c r="B276" s="113" t="s">
        <v>74</v>
      </c>
      <c r="C276" s="113"/>
      <c r="D276" s="113"/>
      <c r="E276" s="44"/>
      <c r="F276" s="114" t="s">
        <v>74</v>
      </c>
      <c r="G276" s="114"/>
      <c r="H276" s="114"/>
      <c r="I276" s="114"/>
      <c r="J276" s="114"/>
      <c r="K276" s="114"/>
      <c r="L276" s="114"/>
      <c r="M276" s="114"/>
      <c r="N276" s="114"/>
    </row>
    <row r="277" spans="1:14" ht="15">
      <c r="A277" s="25"/>
      <c r="B277" s="45" t="s">
        <v>75</v>
      </c>
      <c r="C277" s="111" t="str">
        <f>C274</f>
        <v>Siven Pyry</v>
      </c>
      <c r="D277" s="111"/>
      <c r="E277" s="42"/>
      <c r="F277" s="46" t="s">
        <v>75</v>
      </c>
      <c r="G277" s="112" t="str">
        <f>G274</f>
        <v>Oinas Luka</v>
      </c>
      <c r="H277" s="112"/>
      <c r="I277" s="112"/>
      <c r="J277" s="112"/>
      <c r="K277" s="112"/>
      <c r="L277" s="112"/>
      <c r="M277" s="112"/>
      <c r="N277" s="112"/>
    </row>
    <row r="278" spans="1:14" ht="15">
      <c r="A278" s="25"/>
      <c r="B278" s="47" t="s">
        <v>75</v>
      </c>
      <c r="C278" s="115" t="str">
        <f>C275</f>
        <v>Niemelä Konsta</v>
      </c>
      <c r="D278" s="115"/>
      <c r="E278" s="48"/>
      <c r="F278" s="49" t="s">
        <v>75</v>
      </c>
      <c r="G278" s="116" t="str">
        <f>G275</f>
        <v>Räsänen Elmeri</v>
      </c>
      <c r="H278" s="116"/>
      <c r="I278" s="116"/>
      <c r="J278" s="116"/>
      <c r="K278" s="116"/>
      <c r="L278" s="116"/>
      <c r="M278" s="116"/>
      <c r="N278" s="116"/>
    </row>
    <row r="279" spans="1:14" ht="12.75">
      <c r="A279" s="25"/>
      <c r="B279" s="31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37"/>
    </row>
    <row r="280" spans="1:14" ht="15">
      <c r="A280" s="25"/>
      <c r="B280" s="50" t="s">
        <v>76</v>
      </c>
      <c r="C280" s="25"/>
      <c r="D280" s="25"/>
      <c r="E280" s="25"/>
      <c r="F280" s="51">
        <v>1</v>
      </c>
      <c r="G280" s="51">
        <v>2</v>
      </c>
      <c r="H280" s="51">
        <v>3</v>
      </c>
      <c r="I280" s="51">
        <v>4</v>
      </c>
      <c r="J280" s="51">
        <v>5</v>
      </c>
      <c r="K280" s="117" t="s">
        <v>7</v>
      </c>
      <c r="L280" s="117"/>
      <c r="M280" s="51" t="s">
        <v>77</v>
      </c>
      <c r="N280" s="51" t="s">
        <v>78</v>
      </c>
    </row>
    <row r="281" spans="1:14" ht="15">
      <c r="A281" s="25"/>
      <c r="B281" s="52" t="s">
        <v>79</v>
      </c>
      <c r="C281" s="118" t="str">
        <f>IF(C274&gt;"",C274&amp;" - "&amp;G274,"")</f>
        <v>Siven Pyry - Oinas Luka</v>
      </c>
      <c r="D281" s="118"/>
      <c r="E281" s="54"/>
      <c r="F281" s="55">
        <v>-6</v>
      </c>
      <c r="G281" s="55">
        <v>6</v>
      </c>
      <c r="H281" s="55">
        <v>7</v>
      </c>
      <c r="I281" s="55">
        <v>-9</v>
      </c>
      <c r="J281" s="56">
        <v>-9</v>
      </c>
      <c r="K281" s="57">
        <f>IF(ISBLANK(F281),"",COUNTIF(F281:J281,"&gt;=0"))</f>
        <v>2</v>
      </c>
      <c r="L281" s="58">
        <f>IF(ISBLANK(F281),"",IF(LEFT(F281)="-",1,0)+IF(LEFT(G281)="-",1,0)+IF(LEFT(H281)="-",1,0)+IF(LEFT(I281)="-",1,0)+IF(LEFT(J281)="-",1,0))</f>
        <v>3</v>
      </c>
      <c r="M281" s="59">
        <f>IF(K281=3,1,"")</f>
      </c>
      <c r="N281" s="60">
        <f>IF(L281=3,1,"")</f>
        <v>1</v>
      </c>
    </row>
    <row r="282" spans="1:14" ht="15">
      <c r="A282" s="25"/>
      <c r="B282" s="52" t="s">
        <v>80</v>
      </c>
      <c r="C282" s="118" t="str">
        <f>IF(C275&gt;"",C275&amp;" - "&amp;G275,"")</f>
        <v>Niemelä Konsta - Räsänen Elmeri</v>
      </c>
      <c r="D282" s="118"/>
      <c r="E282" s="54"/>
      <c r="F282" s="55">
        <v>-5</v>
      </c>
      <c r="G282" s="55">
        <v>6</v>
      </c>
      <c r="H282" s="55">
        <v>-10</v>
      </c>
      <c r="I282" s="55">
        <v>11</v>
      </c>
      <c r="J282" s="61">
        <v>10</v>
      </c>
      <c r="K282" s="62">
        <f>IF(ISBLANK(F282),"",COUNTIF(F282:J282,"&gt;=0"))</f>
        <v>3</v>
      </c>
      <c r="L282" s="63">
        <f>IF(ISBLANK(F282),"",IF(LEFT(F282)="-",1,0)+IF(LEFT(G282)="-",1,0)+IF(LEFT(H282)="-",1,0)+IF(LEFT(I282)="-",1,0)+IF(LEFT(J282)="-",1,0))</f>
        <v>2</v>
      </c>
      <c r="M282" s="64">
        <f>IF(K282=3,1,"")</f>
        <v>1</v>
      </c>
      <c r="N282" s="65">
        <f>IF(L282=3,1,"")</f>
      </c>
    </row>
    <row r="283" spans="1:14" ht="12.75">
      <c r="A283" s="25"/>
      <c r="B283" s="66" t="s">
        <v>81</v>
      </c>
      <c r="C283" s="53" t="str">
        <f>IF(C277&gt;"",C277&amp;" / "&amp;C278,"")</f>
        <v>Siven Pyry / Niemelä Konsta</v>
      </c>
      <c r="D283" s="53" t="str">
        <f>IF(G277&gt;"",G277&amp;" / "&amp;G278,"")</f>
        <v>Oinas Luka / Räsänen Elmeri</v>
      </c>
      <c r="E283" s="67"/>
      <c r="F283" s="55">
        <v>6</v>
      </c>
      <c r="G283" s="55">
        <v>7</v>
      </c>
      <c r="H283" s="55">
        <v>10</v>
      </c>
      <c r="I283" s="55"/>
      <c r="J283" s="61"/>
      <c r="K283" s="62">
        <f>IF(ISBLANK(F283),"",COUNTIF(F283:J283,"&gt;=0"))</f>
        <v>3</v>
      </c>
      <c r="L283" s="63">
        <f>IF(ISBLANK(F283),"",IF(LEFT(F283)="-",1,0)+IF(LEFT(G283)="-",1,0)+IF(LEFT(H283)="-",1,0)+IF(LEFT(I283)="-",1,0)+IF(LEFT(J283)="-",1,0))</f>
        <v>0</v>
      </c>
      <c r="M283" s="64">
        <f>IF(K283=3,1,"")</f>
        <v>1</v>
      </c>
      <c r="N283" s="65">
        <f>IF(L283=3,1,"")</f>
      </c>
    </row>
    <row r="284" spans="1:14" ht="15">
      <c r="A284" s="25"/>
      <c r="B284" s="52" t="s">
        <v>82</v>
      </c>
      <c r="C284" s="118" t="str">
        <f>IF(C274&gt;"",C274&amp;" - "&amp;G275,"")</f>
        <v>Siven Pyry - Räsänen Elmeri</v>
      </c>
      <c r="D284" s="118"/>
      <c r="E284" s="54"/>
      <c r="F284" s="55"/>
      <c r="G284" s="55"/>
      <c r="H284" s="55"/>
      <c r="I284" s="55"/>
      <c r="J284" s="61"/>
      <c r="K284" s="62">
        <f>IF(ISBLANK(F284),"",COUNTIF(F284:J284,"&gt;=0"))</f>
      </c>
      <c r="L284" s="63">
        <f>IF(ISBLANK(F284),"",IF(LEFT(F284)="-",1,0)+IF(LEFT(G284)="-",1,0)+IF(LEFT(H284)="-",1,0)+IF(LEFT(I284)="-",1,0)+IF(LEFT(J284)="-",1,0))</f>
      </c>
      <c r="M284" s="64">
        <f>IF(K284=3,1,"")</f>
      </c>
      <c r="N284" s="65">
        <f>IF(L284=3,1,"")</f>
      </c>
    </row>
    <row r="285" spans="1:14" ht="15">
      <c r="A285" s="25"/>
      <c r="B285" s="52" t="s">
        <v>83</v>
      </c>
      <c r="C285" s="118" t="str">
        <f>IF(C275&gt;"",C275&amp;" - "&amp;G274,"")</f>
        <v>Niemelä Konsta - Oinas Luka</v>
      </c>
      <c r="D285" s="118"/>
      <c r="E285" s="54"/>
      <c r="F285" s="55"/>
      <c r="G285" s="55"/>
      <c r="H285" s="55"/>
      <c r="I285" s="55"/>
      <c r="J285" s="61"/>
      <c r="K285" s="68">
        <f>IF(ISBLANK(F285),"",COUNTIF(F285:J285,"&gt;=0"))</f>
      </c>
      <c r="L285" s="69">
        <f>IF(ISBLANK(F285),"",IF(LEFT(F285)="-",1,0)+IF(LEFT(G285)="-",1,0)+IF(LEFT(H285)="-",1,0)+IF(LEFT(I285)="-",1,0)+IF(LEFT(J285)="-",1,0))</f>
      </c>
      <c r="M285" s="70">
        <f>IF(K285=3,1,"")</f>
      </c>
      <c r="N285" s="71">
        <f>IF(L285=3,1,"")</f>
      </c>
    </row>
    <row r="286" spans="1:14" ht="18.75">
      <c r="A286" s="25"/>
      <c r="B286" s="72"/>
      <c r="C286" s="73"/>
      <c r="D286" s="73"/>
      <c r="E286" s="73"/>
      <c r="F286" s="74"/>
      <c r="G286" s="74"/>
      <c r="H286" s="75"/>
      <c r="I286" s="119" t="s">
        <v>84</v>
      </c>
      <c r="J286" s="119"/>
      <c r="K286" s="76">
        <f>COUNTIF(K281:K285,"=3")</f>
        <v>2</v>
      </c>
      <c r="L286" s="77">
        <f>COUNTIF(L281:L285,"=3")</f>
        <v>1</v>
      </c>
      <c r="M286" s="78">
        <f>SUM(M281:M285)</f>
        <v>2</v>
      </c>
      <c r="N286" s="79">
        <f>SUM(N281:N285)</f>
        <v>1</v>
      </c>
    </row>
    <row r="287" spans="1:14" ht="15">
      <c r="A287" s="25"/>
      <c r="B287" s="80" t="s">
        <v>85</v>
      </c>
      <c r="C287" s="73"/>
      <c r="D287" s="73"/>
      <c r="E287" s="73"/>
      <c r="F287" s="73"/>
      <c r="G287" s="73"/>
      <c r="H287" s="73"/>
      <c r="I287" s="73"/>
      <c r="J287" s="73"/>
      <c r="K287" s="25"/>
      <c r="L287" s="25"/>
      <c r="M287" s="25"/>
      <c r="N287" s="37"/>
    </row>
    <row r="288" spans="1:14" ht="15">
      <c r="A288" s="25"/>
      <c r="B288" s="81" t="s">
        <v>86</v>
      </c>
      <c r="C288" s="82"/>
      <c r="D288" s="83" t="s">
        <v>87</v>
      </c>
      <c r="E288" s="82"/>
      <c r="F288" s="83" t="s">
        <v>36</v>
      </c>
      <c r="G288" s="83"/>
      <c r="H288" s="84"/>
      <c r="I288" s="25"/>
      <c r="J288" s="120" t="s">
        <v>88</v>
      </c>
      <c r="K288" s="120"/>
      <c r="L288" s="120"/>
      <c r="M288" s="120"/>
      <c r="N288" s="120"/>
    </row>
    <row r="289" spans="1:14" ht="21">
      <c r="A289" s="25"/>
      <c r="B289" s="121"/>
      <c r="C289" s="121"/>
      <c r="D289" s="121"/>
      <c r="E289" s="85"/>
      <c r="F289" s="122"/>
      <c r="G289" s="122"/>
      <c r="H289" s="122"/>
      <c r="I289" s="122"/>
      <c r="J289" s="123">
        <f>IF(M286=3,C273,IF(N286=3,G273,""))</f>
      </c>
      <c r="K289" s="123"/>
      <c r="L289" s="123"/>
      <c r="M289" s="123"/>
      <c r="N289" s="123"/>
    </row>
    <row r="290" spans="1:14" ht="12.75">
      <c r="A290" s="25"/>
      <c r="B290" s="86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8"/>
    </row>
    <row r="292" spans="1:14" ht="12.75">
      <c r="A292" s="25"/>
      <c r="B292" s="26"/>
      <c r="C292" s="27"/>
      <c r="D292" s="27"/>
      <c r="E292" s="27"/>
      <c r="F292" s="28"/>
      <c r="G292" s="29" t="s">
        <v>57</v>
      </c>
      <c r="H292" s="30"/>
      <c r="I292" s="108" t="s">
        <v>0</v>
      </c>
      <c r="J292" s="108"/>
      <c r="K292" s="108"/>
      <c r="L292" s="108"/>
      <c r="M292" s="108"/>
      <c r="N292" s="108"/>
    </row>
    <row r="293" spans="1:14" ht="15">
      <c r="A293" s="25"/>
      <c r="B293" s="31"/>
      <c r="C293" s="32" t="s">
        <v>58</v>
      </c>
      <c r="D293" s="32"/>
      <c r="E293" s="25"/>
      <c r="F293" s="33"/>
      <c r="G293" s="29" t="s">
        <v>59</v>
      </c>
      <c r="H293" s="34"/>
      <c r="I293" s="108" t="s">
        <v>12</v>
      </c>
      <c r="J293" s="108"/>
      <c r="K293" s="108"/>
      <c r="L293" s="108"/>
      <c r="M293" s="108"/>
      <c r="N293" s="108"/>
    </row>
    <row r="294" spans="1:14" ht="15.75">
      <c r="A294" s="25"/>
      <c r="B294" s="31"/>
      <c r="C294" s="35" t="s">
        <v>60</v>
      </c>
      <c r="D294" s="35"/>
      <c r="E294" s="25"/>
      <c r="F294" s="33"/>
      <c r="G294" s="29" t="s">
        <v>61</v>
      </c>
      <c r="H294" s="34"/>
      <c r="I294" s="108" t="s">
        <v>1</v>
      </c>
      <c r="J294" s="108"/>
      <c r="K294" s="108"/>
      <c r="L294" s="108"/>
      <c r="M294" s="108"/>
      <c r="N294" s="108"/>
    </row>
    <row r="295" spans="1:14" ht="15.75">
      <c r="A295" s="25"/>
      <c r="B295" s="31"/>
      <c r="C295" s="25" t="s">
        <v>62</v>
      </c>
      <c r="D295" s="35"/>
      <c r="E295" s="25"/>
      <c r="F295" s="33"/>
      <c r="G295" s="29" t="s">
        <v>63</v>
      </c>
      <c r="H295" s="34"/>
      <c r="I295" s="108">
        <v>45431</v>
      </c>
      <c r="J295" s="108"/>
      <c r="K295" s="108"/>
      <c r="L295" s="108"/>
      <c r="M295" s="108"/>
      <c r="N295" s="108"/>
    </row>
    <row r="296" spans="1:14" ht="12.75">
      <c r="A296" s="25"/>
      <c r="B296" s="31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37"/>
    </row>
    <row r="297" spans="1:14" ht="12.75">
      <c r="A297" s="25"/>
      <c r="B297" s="38" t="s">
        <v>64</v>
      </c>
      <c r="C297" s="109" t="s">
        <v>12</v>
      </c>
      <c r="D297" s="109"/>
      <c r="E297" s="39"/>
      <c r="F297" s="40" t="s">
        <v>65</v>
      </c>
      <c r="G297" s="110" t="s">
        <v>128</v>
      </c>
      <c r="H297" s="110"/>
      <c r="I297" s="110"/>
      <c r="J297" s="110"/>
      <c r="K297" s="110"/>
      <c r="L297" s="110"/>
      <c r="M297" s="110"/>
      <c r="N297" s="110"/>
    </row>
    <row r="298" spans="1:14" ht="15">
      <c r="A298" s="25"/>
      <c r="B298" s="41" t="s">
        <v>66</v>
      </c>
      <c r="C298" s="111" t="s">
        <v>93</v>
      </c>
      <c r="D298" s="111"/>
      <c r="E298" s="42"/>
      <c r="F298" s="43" t="s">
        <v>68</v>
      </c>
      <c r="G298" s="112" t="s">
        <v>89</v>
      </c>
      <c r="H298" s="112"/>
      <c r="I298" s="112"/>
      <c r="J298" s="112"/>
      <c r="K298" s="112"/>
      <c r="L298" s="112"/>
      <c r="M298" s="112"/>
      <c r="N298" s="112"/>
    </row>
    <row r="299" spans="1:14" ht="15">
      <c r="A299" s="25"/>
      <c r="B299" s="41" t="s">
        <v>70</v>
      </c>
      <c r="C299" s="111" t="s">
        <v>95</v>
      </c>
      <c r="D299" s="111"/>
      <c r="E299" s="42"/>
      <c r="F299" s="43" t="s">
        <v>72</v>
      </c>
      <c r="G299" s="112" t="s">
        <v>91</v>
      </c>
      <c r="H299" s="112"/>
      <c r="I299" s="112"/>
      <c r="J299" s="112"/>
      <c r="K299" s="112"/>
      <c r="L299" s="112"/>
      <c r="M299" s="112"/>
      <c r="N299" s="112"/>
    </row>
    <row r="300" spans="1:14" ht="12.75">
      <c r="A300" s="25"/>
      <c r="B300" s="113" t="s">
        <v>74</v>
      </c>
      <c r="C300" s="113"/>
      <c r="D300" s="113"/>
      <c r="E300" s="44"/>
      <c r="F300" s="114" t="s">
        <v>74</v>
      </c>
      <c r="G300" s="114"/>
      <c r="H300" s="114"/>
      <c r="I300" s="114"/>
      <c r="J300" s="114"/>
      <c r="K300" s="114"/>
      <c r="L300" s="114"/>
      <c r="M300" s="114"/>
      <c r="N300" s="114"/>
    </row>
    <row r="301" spans="1:14" ht="15">
      <c r="A301" s="25"/>
      <c r="B301" s="45" t="s">
        <v>75</v>
      </c>
      <c r="C301" s="111" t="str">
        <f>C298</f>
        <v>Vimpari Lasse</v>
      </c>
      <c r="D301" s="111"/>
      <c r="E301" s="42"/>
      <c r="F301" s="46" t="s">
        <v>75</v>
      </c>
      <c r="G301" s="112" t="str">
        <f>G298</f>
        <v>Bril Iaroslav</v>
      </c>
      <c r="H301" s="112"/>
      <c r="I301" s="112"/>
      <c r="J301" s="112"/>
      <c r="K301" s="112"/>
      <c r="L301" s="112"/>
      <c r="M301" s="112"/>
      <c r="N301" s="112"/>
    </row>
    <row r="302" spans="1:14" ht="15">
      <c r="A302" s="25"/>
      <c r="B302" s="47" t="s">
        <v>75</v>
      </c>
      <c r="C302" s="115" t="str">
        <f>C299</f>
        <v>Åvist Juho</v>
      </c>
      <c r="D302" s="115"/>
      <c r="E302" s="48"/>
      <c r="F302" s="49" t="s">
        <v>75</v>
      </c>
      <c r="G302" s="116" t="str">
        <f>G299</f>
        <v>Honkavaara Oskari</v>
      </c>
      <c r="H302" s="116"/>
      <c r="I302" s="116"/>
      <c r="J302" s="116"/>
      <c r="K302" s="116"/>
      <c r="L302" s="116"/>
      <c r="M302" s="116"/>
      <c r="N302" s="116"/>
    </row>
    <row r="303" spans="1:14" ht="12.75">
      <c r="A303" s="25"/>
      <c r="B303" s="31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37"/>
    </row>
    <row r="304" spans="1:14" ht="15">
      <c r="A304" s="25"/>
      <c r="B304" s="50" t="s">
        <v>76</v>
      </c>
      <c r="C304" s="25"/>
      <c r="D304" s="25"/>
      <c r="E304" s="25"/>
      <c r="F304" s="51">
        <v>1</v>
      </c>
      <c r="G304" s="51">
        <v>2</v>
      </c>
      <c r="H304" s="51">
        <v>3</v>
      </c>
      <c r="I304" s="51">
        <v>4</v>
      </c>
      <c r="J304" s="51">
        <v>5</v>
      </c>
      <c r="K304" s="117" t="s">
        <v>7</v>
      </c>
      <c r="L304" s="117"/>
      <c r="M304" s="51" t="s">
        <v>77</v>
      </c>
      <c r="N304" s="51" t="s">
        <v>78</v>
      </c>
    </row>
    <row r="305" spans="1:14" ht="15">
      <c r="A305" s="25"/>
      <c r="B305" s="52" t="s">
        <v>79</v>
      </c>
      <c r="C305" s="118" t="str">
        <f>IF(C298&gt;"",C298&amp;" - "&amp;G298,"")</f>
        <v>Vimpari Lasse - Bril Iaroslav</v>
      </c>
      <c r="D305" s="118"/>
      <c r="E305" s="54"/>
      <c r="F305" s="55">
        <v>-5</v>
      </c>
      <c r="G305" s="55">
        <v>-8</v>
      </c>
      <c r="H305" s="55">
        <v>-9</v>
      </c>
      <c r="I305" s="55"/>
      <c r="J305" s="56"/>
      <c r="K305" s="57">
        <f>IF(ISBLANK(F305),"",COUNTIF(F305:J305,"&gt;=0"))</f>
        <v>0</v>
      </c>
      <c r="L305" s="58">
        <f>IF(ISBLANK(F305),"",IF(LEFT(F305)="-",1,0)+IF(LEFT(G305)="-",1,0)+IF(LEFT(H305)="-",1,0)+IF(LEFT(I305)="-",1,0)+IF(LEFT(J305)="-",1,0))</f>
        <v>3</v>
      </c>
      <c r="M305" s="59">
        <f>IF(K305=3,1,"")</f>
      </c>
      <c r="N305" s="60">
        <f>IF(L305=3,1,"")</f>
        <v>1</v>
      </c>
    </row>
    <row r="306" spans="1:14" ht="15">
      <c r="A306" s="25"/>
      <c r="B306" s="52" t="s">
        <v>80</v>
      </c>
      <c r="C306" s="118" t="str">
        <f>IF(C299&gt;"",C299&amp;" - "&amp;G299,"")</f>
        <v>Åvist Juho - Honkavaara Oskari</v>
      </c>
      <c r="D306" s="118"/>
      <c r="E306" s="54"/>
      <c r="F306" s="55">
        <v>9</v>
      </c>
      <c r="G306" s="55">
        <v>-7</v>
      </c>
      <c r="H306" s="55">
        <v>5</v>
      </c>
      <c r="I306" s="55">
        <v>-7</v>
      </c>
      <c r="J306" s="61">
        <v>6</v>
      </c>
      <c r="K306" s="62">
        <f>IF(ISBLANK(F306),"",COUNTIF(F306:J306,"&gt;=0"))</f>
        <v>3</v>
      </c>
      <c r="L306" s="63">
        <f>IF(ISBLANK(F306),"",IF(LEFT(F306)="-",1,0)+IF(LEFT(G306)="-",1,0)+IF(LEFT(H306)="-",1,0)+IF(LEFT(I306)="-",1,0)+IF(LEFT(J306)="-",1,0))</f>
        <v>2</v>
      </c>
      <c r="M306" s="64">
        <f>IF(K306=3,1,"")</f>
        <v>1</v>
      </c>
      <c r="N306" s="65">
        <f>IF(L306=3,1,"")</f>
      </c>
    </row>
    <row r="307" spans="1:14" ht="12.75">
      <c r="A307" s="25"/>
      <c r="B307" s="66" t="s">
        <v>81</v>
      </c>
      <c r="C307" s="53" t="str">
        <f>IF(C301&gt;"",C301&amp;" / "&amp;C302,"")</f>
        <v>Vimpari Lasse / Åvist Juho</v>
      </c>
      <c r="D307" s="53" t="str">
        <f>IF(G301&gt;"",G301&amp;" / "&amp;G302,"")</f>
        <v>Bril Iaroslav / Honkavaara Oskari</v>
      </c>
      <c r="E307" s="67"/>
      <c r="F307" s="55">
        <v>-9</v>
      </c>
      <c r="G307" s="55">
        <v>-7</v>
      </c>
      <c r="H307" s="55">
        <v>9</v>
      </c>
      <c r="I307" s="55">
        <v>10</v>
      </c>
      <c r="J307" s="61">
        <v>-12</v>
      </c>
      <c r="K307" s="62">
        <f>IF(ISBLANK(F307),"",COUNTIF(F307:J307,"&gt;=0"))</f>
        <v>2</v>
      </c>
      <c r="L307" s="63">
        <f>IF(ISBLANK(F307),"",IF(LEFT(F307)="-",1,0)+IF(LEFT(G307)="-",1,0)+IF(LEFT(H307)="-",1,0)+IF(LEFT(I307)="-",1,0)+IF(LEFT(J307)="-",1,0))</f>
        <v>3</v>
      </c>
      <c r="M307" s="64">
        <f>IF(K307=3,1,"")</f>
      </c>
      <c r="N307" s="65">
        <f>IF(L307=3,1,"")</f>
        <v>1</v>
      </c>
    </row>
    <row r="308" spans="1:14" ht="15">
      <c r="A308" s="25"/>
      <c r="B308" s="52" t="s">
        <v>82</v>
      </c>
      <c r="C308" s="118" t="str">
        <f>IF(C298&gt;"",C298&amp;" - "&amp;G299,"")</f>
        <v>Vimpari Lasse - Honkavaara Oskari</v>
      </c>
      <c r="D308" s="118"/>
      <c r="E308" s="54"/>
      <c r="F308" s="55"/>
      <c r="G308" s="55"/>
      <c r="H308" s="55"/>
      <c r="I308" s="55"/>
      <c r="J308" s="61"/>
      <c r="K308" s="62">
        <f>IF(ISBLANK(F308),"",COUNTIF(F308:J308,"&gt;=0"))</f>
      </c>
      <c r="L308" s="63">
        <f>IF(ISBLANK(F308),"",IF(LEFT(F308)="-",1,0)+IF(LEFT(G308)="-",1,0)+IF(LEFT(H308)="-",1,0)+IF(LEFT(I308)="-",1,0)+IF(LEFT(J308)="-",1,0))</f>
      </c>
      <c r="M308" s="64">
        <f>IF(K308=3,1,"")</f>
      </c>
      <c r="N308" s="65">
        <f>IF(L308=3,1,"")</f>
      </c>
    </row>
    <row r="309" spans="1:14" ht="15">
      <c r="A309" s="25"/>
      <c r="B309" s="52" t="s">
        <v>83</v>
      </c>
      <c r="C309" s="118" t="str">
        <f>IF(C299&gt;"",C299&amp;" - "&amp;G298,"")</f>
        <v>Åvist Juho - Bril Iaroslav</v>
      </c>
      <c r="D309" s="118"/>
      <c r="E309" s="54"/>
      <c r="F309" s="55"/>
      <c r="G309" s="55"/>
      <c r="H309" s="55"/>
      <c r="I309" s="55"/>
      <c r="J309" s="61"/>
      <c r="K309" s="68">
        <f>IF(ISBLANK(F309),"",COUNTIF(F309:J309,"&gt;=0"))</f>
      </c>
      <c r="L309" s="69">
        <f>IF(ISBLANK(F309),"",IF(LEFT(F309)="-",1,0)+IF(LEFT(G309)="-",1,0)+IF(LEFT(H309)="-",1,0)+IF(LEFT(I309)="-",1,0)+IF(LEFT(J309)="-",1,0))</f>
      </c>
      <c r="M309" s="70">
        <f>IF(K309=3,1,"")</f>
      </c>
      <c r="N309" s="71">
        <f>IF(L309=3,1,"")</f>
      </c>
    </row>
    <row r="310" spans="1:14" ht="18.75">
      <c r="A310" s="25"/>
      <c r="B310" s="72"/>
      <c r="C310" s="73"/>
      <c r="D310" s="73"/>
      <c r="E310" s="73"/>
      <c r="F310" s="74"/>
      <c r="G310" s="74"/>
      <c r="H310" s="75"/>
      <c r="I310" s="119" t="s">
        <v>84</v>
      </c>
      <c r="J310" s="119"/>
      <c r="K310" s="76">
        <f>COUNTIF(K305:K309,"=3")</f>
        <v>1</v>
      </c>
      <c r="L310" s="77">
        <f>COUNTIF(L305:L309,"=3")</f>
        <v>2</v>
      </c>
      <c r="M310" s="78">
        <f>SUM(M305:M309)</f>
        <v>1</v>
      </c>
      <c r="N310" s="79">
        <f>SUM(N305:N309)</f>
        <v>2</v>
      </c>
    </row>
    <row r="311" spans="1:14" ht="15">
      <c r="A311" s="25"/>
      <c r="B311" s="80" t="s">
        <v>85</v>
      </c>
      <c r="C311" s="73"/>
      <c r="D311" s="73"/>
      <c r="E311" s="73"/>
      <c r="F311" s="73"/>
      <c r="G311" s="73"/>
      <c r="H311" s="73"/>
      <c r="I311" s="73"/>
      <c r="J311" s="73"/>
      <c r="K311" s="25"/>
      <c r="L311" s="25"/>
      <c r="M311" s="25"/>
      <c r="N311" s="37"/>
    </row>
    <row r="312" spans="1:14" ht="15">
      <c r="A312" s="25"/>
      <c r="B312" s="81" t="s">
        <v>86</v>
      </c>
      <c r="C312" s="82"/>
      <c r="D312" s="83" t="s">
        <v>87</v>
      </c>
      <c r="E312" s="82"/>
      <c r="F312" s="83" t="s">
        <v>36</v>
      </c>
      <c r="G312" s="83"/>
      <c r="H312" s="84"/>
      <c r="I312" s="25"/>
      <c r="J312" s="120" t="s">
        <v>88</v>
      </c>
      <c r="K312" s="120"/>
      <c r="L312" s="120"/>
      <c r="M312" s="120"/>
      <c r="N312" s="120"/>
    </row>
    <row r="313" spans="1:14" ht="21">
      <c r="A313" s="25"/>
      <c r="B313" s="121"/>
      <c r="C313" s="121"/>
      <c r="D313" s="121"/>
      <c r="E313" s="85"/>
      <c r="F313" s="122"/>
      <c r="G313" s="122"/>
      <c r="H313" s="122"/>
      <c r="I313" s="122"/>
      <c r="J313" s="123">
        <f>IF(M310=3,C297,IF(N310=3,G297,""))</f>
      </c>
      <c r="K313" s="123"/>
      <c r="L313" s="123"/>
      <c r="M313" s="123"/>
      <c r="N313" s="123"/>
    </row>
    <row r="314" spans="1:14" ht="12.75">
      <c r="A314" s="25"/>
      <c r="B314" s="86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8"/>
    </row>
    <row r="316" spans="1:14" ht="12.75">
      <c r="A316" s="25"/>
      <c r="B316" s="26"/>
      <c r="C316" s="27"/>
      <c r="D316" s="27"/>
      <c r="E316" s="27"/>
      <c r="F316" s="28"/>
      <c r="G316" s="29" t="s">
        <v>57</v>
      </c>
      <c r="H316" s="30"/>
      <c r="I316" s="108" t="s">
        <v>0</v>
      </c>
      <c r="J316" s="108"/>
      <c r="K316" s="108"/>
      <c r="L316" s="108"/>
      <c r="M316" s="108"/>
      <c r="N316" s="108"/>
    </row>
    <row r="317" spans="1:14" ht="15">
      <c r="A317" s="25"/>
      <c r="B317" s="31"/>
      <c r="C317" s="32" t="s">
        <v>58</v>
      </c>
      <c r="D317" s="32"/>
      <c r="E317" s="25"/>
      <c r="F317" s="33"/>
      <c r="G317" s="29" t="s">
        <v>59</v>
      </c>
      <c r="H317" s="34"/>
      <c r="I317" s="108" t="s">
        <v>12</v>
      </c>
      <c r="J317" s="108"/>
      <c r="K317" s="108"/>
      <c r="L317" s="108"/>
      <c r="M317" s="108"/>
      <c r="N317" s="108"/>
    </row>
    <row r="318" spans="1:14" ht="15.75">
      <c r="A318" s="25"/>
      <c r="B318" s="31"/>
      <c r="C318" s="35" t="s">
        <v>60</v>
      </c>
      <c r="D318" s="35"/>
      <c r="E318" s="25"/>
      <c r="F318" s="33"/>
      <c r="G318" s="29" t="s">
        <v>61</v>
      </c>
      <c r="H318" s="34"/>
      <c r="I318" s="108" t="s">
        <v>1</v>
      </c>
      <c r="J318" s="108"/>
      <c r="K318" s="108"/>
      <c r="L318" s="108"/>
      <c r="M318" s="108"/>
      <c r="N318" s="108"/>
    </row>
    <row r="319" spans="1:14" ht="15.75">
      <c r="A319" s="25"/>
      <c r="B319" s="31"/>
      <c r="C319" s="25" t="s">
        <v>62</v>
      </c>
      <c r="D319" s="35"/>
      <c r="E319" s="25"/>
      <c r="F319" s="33"/>
      <c r="G319" s="29" t="s">
        <v>63</v>
      </c>
      <c r="H319" s="34"/>
      <c r="I319" s="108">
        <v>45431</v>
      </c>
      <c r="J319" s="108"/>
      <c r="K319" s="108"/>
      <c r="L319" s="108"/>
      <c r="M319" s="108"/>
      <c r="N319" s="108"/>
    </row>
    <row r="320" spans="1:14" ht="12.75">
      <c r="A320" s="25"/>
      <c r="B320" s="31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37"/>
    </row>
    <row r="321" spans="1:14" ht="12.75">
      <c r="A321" s="25"/>
      <c r="B321" s="38" t="s">
        <v>64</v>
      </c>
      <c r="C321" s="109" t="s">
        <v>130</v>
      </c>
      <c r="D321" s="109"/>
      <c r="E321" s="39"/>
      <c r="F321" s="40" t="s">
        <v>65</v>
      </c>
      <c r="G321" s="110" t="s">
        <v>29</v>
      </c>
      <c r="H321" s="110"/>
      <c r="I321" s="110"/>
      <c r="J321" s="110"/>
      <c r="K321" s="110"/>
      <c r="L321" s="110"/>
      <c r="M321" s="110"/>
      <c r="N321" s="110"/>
    </row>
    <row r="322" spans="1:14" ht="15">
      <c r="A322" s="25"/>
      <c r="B322" s="41" t="s">
        <v>66</v>
      </c>
      <c r="C322" s="111" t="s">
        <v>94</v>
      </c>
      <c r="D322" s="111"/>
      <c r="E322" s="42"/>
      <c r="F322" s="43" t="s">
        <v>68</v>
      </c>
      <c r="G322" s="112" t="s">
        <v>69</v>
      </c>
      <c r="H322" s="112"/>
      <c r="I322" s="112"/>
      <c r="J322" s="112"/>
      <c r="K322" s="112"/>
      <c r="L322" s="112"/>
      <c r="M322" s="112"/>
      <c r="N322" s="112"/>
    </row>
    <row r="323" spans="1:14" ht="15">
      <c r="A323" s="25"/>
      <c r="B323" s="41" t="s">
        <v>70</v>
      </c>
      <c r="C323" s="111" t="s">
        <v>96</v>
      </c>
      <c r="D323" s="111"/>
      <c r="E323" s="42"/>
      <c r="F323" s="43" t="s">
        <v>72</v>
      </c>
      <c r="G323" s="112" t="s">
        <v>73</v>
      </c>
      <c r="H323" s="112"/>
      <c r="I323" s="112"/>
      <c r="J323" s="112"/>
      <c r="K323" s="112"/>
      <c r="L323" s="112"/>
      <c r="M323" s="112"/>
      <c r="N323" s="112"/>
    </row>
    <row r="324" spans="1:14" ht="12.75">
      <c r="A324" s="25"/>
      <c r="B324" s="113" t="s">
        <v>74</v>
      </c>
      <c r="C324" s="113"/>
      <c r="D324" s="113"/>
      <c r="E324" s="44"/>
      <c r="F324" s="114" t="s">
        <v>74</v>
      </c>
      <c r="G324" s="114"/>
      <c r="H324" s="114"/>
      <c r="I324" s="114"/>
      <c r="J324" s="114"/>
      <c r="K324" s="114"/>
      <c r="L324" s="114"/>
      <c r="M324" s="114"/>
      <c r="N324" s="114"/>
    </row>
    <row r="325" spans="1:14" ht="15">
      <c r="A325" s="25"/>
      <c r="B325" s="45" t="s">
        <v>75</v>
      </c>
      <c r="C325" s="111" t="str">
        <f>C322</f>
        <v>Oinas Luka</v>
      </c>
      <c r="D325" s="111"/>
      <c r="E325" s="42"/>
      <c r="F325" s="46" t="s">
        <v>75</v>
      </c>
      <c r="G325" s="112" t="str">
        <f>G322</f>
        <v>Hämäläinen Niko</v>
      </c>
      <c r="H325" s="112"/>
      <c r="I325" s="112"/>
      <c r="J325" s="112"/>
      <c r="K325" s="112"/>
      <c r="L325" s="112"/>
      <c r="M325" s="112"/>
      <c r="N325" s="112"/>
    </row>
    <row r="326" spans="1:14" ht="15">
      <c r="A326" s="25"/>
      <c r="B326" s="47" t="s">
        <v>75</v>
      </c>
      <c r="C326" s="115" t="str">
        <f>C323</f>
        <v>Räsänen Elmeri</v>
      </c>
      <c r="D326" s="115"/>
      <c r="E326" s="48"/>
      <c r="F326" s="49" t="s">
        <v>75</v>
      </c>
      <c r="G326" s="116" t="str">
        <f>G323</f>
        <v>Leppänen Konsta</v>
      </c>
      <c r="H326" s="116"/>
      <c r="I326" s="116"/>
      <c r="J326" s="116"/>
      <c r="K326" s="116"/>
      <c r="L326" s="116"/>
      <c r="M326" s="116"/>
      <c r="N326" s="116"/>
    </row>
    <row r="327" spans="1:14" ht="12.75">
      <c r="A327" s="25"/>
      <c r="B327" s="31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37"/>
    </row>
    <row r="328" spans="1:14" ht="15">
      <c r="A328" s="25"/>
      <c r="B328" s="50" t="s">
        <v>76</v>
      </c>
      <c r="C328" s="25"/>
      <c r="D328" s="25"/>
      <c r="E328" s="25"/>
      <c r="F328" s="51">
        <v>1</v>
      </c>
      <c r="G328" s="51">
        <v>2</v>
      </c>
      <c r="H328" s="51">
        <v>3</v>
      </c>
      <c r="I328" s="51">
        <v>4</v>
      </c>
      <c r="J328" s="51">
        <v>5</v>
      </c>
      <c r="K328" s="117" t="s">
        <v>7</v>
      </c>
      <c r="L328" s="117"/>
      <c r="M328" s="51" t="s">
        <v>77</v>
      </c>
      <c r="N328" s="51" t="s">
        <v>78</v>
      </c>
    </row>
    <row r="329" spans="1:14" ht="15">
      <c r="A329" s="25"/>
      <c r="B329" s="52" t="s">
        <v>79</v>
      </c>
      <c r="C329" s="118" t="str">
        <f>IF(C322&gt;"",C322&amp;" - "&amp;G322,"")</f>
        <v>Oinas Luka - Hämäläinen Niko</v>
      </c>
      <c r="D329" s="118"/>
      <c r="E329" s="54"/>
      <c r="F329" s="55">
        <v>-8</v>
      </c>
      <c r="G329" s="55">
        <v>-9</v>
      </c>
      <c r="H329" s="55">
        <v>-2</v>
      </c>
      <c r="I329" s="55"/>
      <c r="J329" s="56"/>
      <c r="K329" s="57">
        <f>IF(ISBLANK(F329),"",COUNTIF(F329:J329,"&gt;=0"))</f>
        <v>0</v>
      </c>
      <c r="L329" s="58">
        <f>IF(ISBLANK(F329),"",IF(LEFT(F329)="-",1,0)+IF(LEFT(G329)="-",1,0)+IF(LEFT(H329)="-",1,0)+IF(LEFT(I329)="-",1,0)+IF(LEFT(J329)="-",1,0))</f>
        <v>3</v>
      </c>
      <c r="M329" s="59">
        <f>IF(K329=3,1,"")</f>
      </c>
      <c r="N329" s="60">
        <f>IF(L329=3,1,"")</f>
        <v>1</v>
      </c>
    </row>
    <row r="330" spans="1:14" ht="15">
      <c r="A330" s="25"/>
      <c r="B330" s="52" t="s">
        <v>80</v>
      </c>
      <c r="C330" s="118" t="str">
        <f>IF(C323&gt;"",C323&amp;" - "&amp;G323,"")</f>
        <v>Räsänen Elmeri - Leppänen Konsta</v>
      </c>
      <c r="D330" s="118"/>
      <c r="E330" s="54"/>
      <c r="F330" s="55">
        <v>-6</v>
      </c>
      <c r="G330" s="55">
        <v>-6</v>
      </c>
      <c r="H330" s="55">
        <v>11</v>
      </c>
      <c r="I330" s="55">
        <v>13</v>
      </c>
      <c r="J330" s="61">
        <v>5</v>
      </c>
      <c r="K330" s="62">
        <f>IF(ISBLANK(F330),"",COUNTIF(F330:J330,"&gt;=0"))</f>
        <v>3</v>
      </c>
      <c r="L330" s="63">
        <f>IF(ISBLANK(F330),"",IF(LEFT(F330)="-",1,0)+IF(LEFT(G330)="-",1,0)+IF(LEFT(H330)="-",1,0)+IF(LEFT(I330)="-",1,0)+IF(LEFT(J330)="-",1,0))</f>
        <v>2</v>
      </c>
      <c r="M330" s="64">
        <f>IF(K330=3,1,"")</f>
        <v>1</v>
      </c>
      <c r="N330" s="65">
        <f>IF(L330=3,1,"")</f>
      </c>
    </row>
    <row r="331" spans="1:14" ht="12.75">
      <c r="A331" s="25"/>
      <c r="B331" s="66" t="s">
        <v>81</v>
      </c>
      <c r="C331" s="53" t="str">
        <f>IF(C325&gt;"",C325&amp;" / "&amp;C326,"")</f>
        <v>Oinas Luka / Räsänen Elmeri</v>
      </c>
      <c r="D331" s="53" t="str">
        <f>IF(G325&gt;"",G325&amp;" / "&amp;G326,"")</f>
        <v>Hämäläinen Niko / Leppänen Konsta</v>
      </c>
      <c r="E331" s="67"/>
      <c r="F331" s="55">
        <v>-7</v>
      </c>
      <c r="G331" s="55">
        <v>-7</v>
      </c>
      <c r="H331" s="55">
        <v>9</v>
      </c>
      <c r="I331" s="55">
        <v>9</v>
      </c>
      <c r="J331" s="61">
        <v>-5</v>
      </c>
      <c r="K331" s="62">
        <f>IF(ISBLANK(F331),"",COUNTIF(F331:J331,"&gt;=0"))</f>
        <v>2</v>
      </c>
      <c r="L331" s="63">
        <f>IF(ISBLANK(F331),"",IF(LEFT(F331)="-",1,0)+IF(LEFT(G331)="-",1,0)+IF(LEFT(H331)="-",1,0)+IF(LEFT(I331)="-",1,0)+IF(LEFT(J331)="-",1,0))</f>
        <v>3</v>
      </c>
      <c r="M331" s="64">
        <f>IF(K331=3,1,"")</f>
      </c>
      <c r="N331" s="65">
        <f>IF(L331=3,1,"")</f>
        <v>1</v>
      </c>
    </row>
    <row r="332" spans="1:14" ht="15">
      <c r="A332" s="25"/>
      <c r="B332" s="52" t="s">
        <v>82</v>
      </c>
      <c r="C332" s="118" t="str">
        <f>IF(C322&gt;"",C322&amp;" - "&amp;G323,"")</f>
        <v>Oinas Luka - Leppänen Konsta</v>
      </c>
      <c r="D332" s="118"/>
      <c r="E332" s="54"/>
      <c r="F332" s="55"/>
      <c r="G332" s="55"/>
      <c r="H332" s="55"/>
      <c r="I332" s="55"/>
      <c r="J332" s="61"/>
      <c r="K332" s="62">
        <f>IF(ISBLANK(F332),"",COUNTIF(F332:J332,"&gt;=0"))</f>
      </c>
      <c r="L332" s="63">
        <f>IF(ISBLANK(F332),"",IF(LEFT(F332)="-",1,0)+IF(LEFT(G332)="-",1,0)+IF(LEFT(H332)="-",1,0)+IF(LEFT(I332)="-",1,0)+IF(LEFT(J332)="-",1,0))</f>
      </c>
      <c r="M332" s="64">
        <f>IF(K332=3,1,"")</f>
      </c>
      <c r="N332" s="65">
        <f>IF(L332=3,1,"")</f>
      </c>
    </row>
    <row r="333" spans="1:14" ht="15">
      <c r="A333" s="25"/>
      <c r="B333" s="52" t="s">
        <v>83</v>
      </c>
      <c r="C333" s="118" t="str">
        <f>IF(C323&gt;"",C323&amp;" - "&amp;G322,"")</f>
        <v>Räsänen Elmeri - Hämäläinen Niko</v>
      </c>
      <c r="D333" s="118"/>
      <c r="E333" s="54"/>
      <c r="F333" s="55"/>
      <c r="G333" s="55"/>
      <c r="H333" s="55"/>
      <c r="I333" s="55"/>
      <c r="J333" s="61"/>
      <c r="K333" s="68">
        <f>IF(ISBLANK(F333),"",COUNTIF(F333:J333,"&gt;=0"))</f>
      </c>
      <c r="L333" s="69">
        <f>IF(ISBLANK(F333),"",IF(LEFT(F333)="-",1,0)+IF(LEFT(G333)="-",1,0)+IF(LEFT(H333)="-",1,0)+IF(LEFT(I333)="-",1,0)+IF(LEFT(J333)="-",1,0))</f>
      </c>
      <c r="M333" s="70">
        <f>IF(K333=3,1,"")</f>
      </c>
      <c r="N333" s="71">
        <f>IF(L333=3,1,"")</f>
      </c>
    </row>
    <row r="334" spans="1:14" ht="18.75">
      <c r="A334" s="25"/>
      <c r="B334" s="72"/>
      <c r="C334" s="73"/>
      <c r="D334" s="73"/>
      <c r="E334" s="73"/>
      <c r="F334" s="74"/>
      <c r="G334" s="74"/>
      <c r="H334" s="75"/>
      <c r="I334" s="119" t="s">
        <v>84</v>
      </c>
      <c r="J334" s="119"/>
      <c r="K334" s="76">
        <f>COUNTIF(K329:K333,"=3")</f>
        <v>1</v>
      </c>
      <c r="L334" s="77">
        <f>COUNTIF(L329:L333,"=3")</f>
        <v>2</v>
      </c>
      <c r="M334" s="78">
        <f>SUM(M329:M333)</f>
        <v>1</v>
      </c>
      <c r="N334" s="79">
        <f>SUM(N329:N333)</f>
        <v>2</v>
      </c>
    </row>
    <row r="335" spans="1:14" ht="15">
      <c r="A335" s="25"/>
      <c r="B335" s="80" t="s">
        <v>85</v>
      </c>
      <c r="C335" s="73"/>
      <c r="D335" s="73"/>
      <c r="E335" s="73"/>
      <c r="F335" s="73"/>
      <c r="G335" s="73"/>
      <c r="H335" s="73"/>
      <c r="I335" s="73"/>
      <c r="J335" s="73"/>
      <c r="K335" s="25"/>
      <c r="L335" s="25"/>
      <c r="M335" s="25"/>
      <c r="N335" s="37"/>
    </row>
    <row r="336" spans="1:14" ht="15">
      <c r="A336" s="25"/>
      <c r="B336" s="81" t="s">
        <v>86</v>
      </c>
      <c r="C336" s="82"/>
      <c r="D336" s="83" t="s">
        <v>87</v>
      </c>
      <c r="E336" s="82"/>
      <c r="F336" s="83" t="s">
        <v>36</v>
      </c>
      <c r="G336" s="83"/>
      <c r="H336" s="84"/>
      <c r="I336" s="25"/>
      <c r="J336" s="120" t="s">
        <v>88</v>
      </c>
      <c r="K336" s="120"/>
      <c r="L336" s="120"/>
      <c r="M336" s="120"/>
      <c r="N336" s="120"/>
    </row>
    <row r="337" spans="1:14" ht="21">
      <c r="A337" s="25"/>
      <c r="B337" s="121"/>
      <c r="C337" s="121"/>
      <c r="D337" s="121"/>
      <c r="E337" s="85"/>
      <c r="F337" s="122"/>
      <c r="G337" s="122"/>
      <c r="H337" s="122"/>
      <c r="I337" s="122"/>
      <c r="J337" s="123">
        <f>IF(M334=3,C321,IF(N334=3,G321,""))</f>
      </c>
      <c r="K337" s="123"/>
      <c r="L337" s="123"/>
      <c r="M337" s="123"/>
      <c r="N337" s="123"/>
    </row>
    <row r="338" spans="1:14" ht="12.75">
      <c r="A338" s="25"/>
      <c r="B338" s="86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8"/>
    </row>
    <row r="341" spans="1:14" ht="12.75">
      <c r="A341" s="25"/>
      <c r="B341" s="26"/>
      <c r="C341" s="27"/>
      <c r="D341" s="27"/>
      <c r="E341" s="27"/>
      <c r="F341" s="28"/>
      <c r="G341" s="29" t="s">
        <v>57</v>
      </c>
      <c r="H341" s="30"/>
      <c r="I341" s="108" t="s">
        <v>0</v>
      </c>
      <c r="J341" s="108"/>
      <c r="K341" s="108"/>
      <c r="L341" s="108"/>
      <c r="M341" s="108"/>
      <c r="N341" s="108"/>
    </row>
    <row r="342" spans="1:14" ht="15">
      <c r="A342" s="25"/>
      <c r="B342" s="31"/>
      <c r="C342" s="32" t="s">
        <v>58</v>
      </c>
      <c r="D342" s="32"/>
      <c r="E342" s="25"/>
      <c r="F342" s="33"/>
      <c r="G342" s="29" t="s">
        <v>59</v>
      </c>
      <c r="H342" s="34"/>
      <c r="I342" s="108" t="s">
        <v>12</v>
      </c>
      <c r="J342" s="108"/>
      <c r="K342" s="108"/>
      <c r="L342" s="108"/>
      <c r="M342" s="108"/>
      <c r="N342" s="108"/>
    </row>
    <row r="343" spans="1:14" ht="15.75">
      <c r="A343" s="25"/>
      <c r="B343" s="31"/>
      <c r="C343" s="35" t="s">
        <v>60</v>
      </c>
      <c r="D343" s="35"/>
      <c r="E343" s="25"/>
      <c r="F343" s="33"/>
      <c r="G343" s="29" t="s">
        <v>61</v>
      </c>
      <c r="H343" s="34"/>
      <c r="I343" s="108" t="s">
        <v>1</v>
      </c>
      <c r="J343" s="108"/>
      <c r="K343" s="108"/>
      <c r="L343" s="108"/>
      <c r="M343" s="108"/>
      <c r="N343" s="108"/>
    </row>
    <row r="344" spans="1:14" ht="15.75">
      <c r="A344" s="25"/>
      <c r="B344" s="31"/>
      <c r="C344" s="25" t="s">
        <v>62</v>
      </c>
      <c r="D344" s="35"/>
      <c r="E344" s="25"/>
      <c r="F344" s="33"/>
      <c r="G344" s="29" t="s">
        <v>63</v>
      </c>
      <c r="H344" s="34"/>
      <c r="I344" s="108">
        <v>45431</v>
      </c>
      <c r="J344" s="108"/>
      <c r="K344" s="108"/>
      <c r="L344" s="108"/>
      <c r="M344" s="108"/>
      <c r="N344" s="108"/>
    </row>
    <row r="345" spans="1:14" ht="12.75">
      <c r="A345" s="25"/>
      <c r="B345" s="31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37"/>
    </row>
    <row r="346" spans="1:14" ht="12.75">
      <c r="A346" s="25"/>
      <c r="B346" s="38" t="s">
        <v>64</v>
      </c>
      <c r="C346" s="109" t="s">
        <v>127</v>
      </c>
      <c r="D346" s="109"/>
      <c r="E346" s="39"/>
      <c r="F346" s="40" t="s">
        <v>65</v>
      </c>
      <c r="G346" s="110" t="s">
        <v>129</v>
      </c>
      <c r="H346" s="110"/>
      <c r="I346" s="110"/>
      <c r="J346" s="110"/>
      <c r="K346" s="110"/>
      <c r="L346" s="110"/>
      <c r="M346" s="110"/>
      <c r="N346" s="110"/>
    </row>
    <row r="347" spans="1:14" ht="15">
      <c r="A347" s="25"/>
      <c r="B347" s="41" t="s">
        <v>66</v>
      </c>
      <c r="C347" s="111" t="s">
        <v>67</v>
      </c>
      <c r="D347" s="111"/>
      <c r="E347" s="42"/>
      <c r="F347" s="43" t="s">
        <v>68</v>
      </c>
      <c r="G347" s="112" t="s">
        <v>90</v>
      </c>
      <c r="H347" s="112"/>
      <c r="I347" s="112"/>
      <c r="J347" s="112"/>
      <c r="K347" s="112"/>
      <c r="L347" s="112"/>
      <c r="M347" s="112"/>
      <c r="N347" s="112"/>
    </row>
    <row r="348" spans="1:14" ht="15">
      <c r="A348" s="25"/>
      <c r="B348" s="41" t="s">
        <v>70</v>
      </c>
      <c r="C348" s="111" t="s">
        <v>71</v>
      </c>
      <c r="D348" s="111"/>
      <c r="E348" s="42"/>
      <c r="F348" s="43" t="s">
        <v>72</v>
      </c>
      <c r="G348" s="112" t="s">
        <v>92</v>
      </c>
      <c r="H348" s="112"/>
      <c r="I348" s="112"/>
      <c r="J348" s="112"/>
      <c r="K348" s="112"/>
      <c r="L348" s="112"/>
      <c r="M348" s="112"/>
      <c r="N348" s="112"/>
    </row>
    <row r="349" spans="1:14" ht="12.75">
      <c r="A349" s="25"/>
      <c r="B349" s="113" t="s">
        <v>74</v>
      </c>
      <c r="C349" s="113"/>
      <c r="D349" s="113"/>
      <c r="E349" s="44"/>
      <c r="F349" s="114" t="s">
        <v>74</v>
      </c>
      <c r="G349" s="114"/>
      <c r="H349" s="114"/>
      <c r="I349" s="114"/>
      <c r="J349" s="114"/>
      <c r="K349" s="114"/>
      <c r="L349" s="114"/>
      <c r="M349" s="114"/>
      <c r="N349" s="114"/>
    </row>
    <row r="350" spans="1:14" ht="15">
      <c r="A350" s="25"/>
      <c r="B350" s="45" t="s">
        <v>75</v>
      </c>
      <c r="C350" s="111" t="str">
        <f>C347</f>
        <v>Mäkelä Eetu</v>
      </c>
      <c r="D350" s="111"/>
      <c r="E350" s="42"/>
      <c r="F350" s="46" t="s">
        <v>75</v>
      </c>
      <c r="G350" s="112" t="str">
        <f>G347</f>
        <v>Siven Pyry</v>
      </c>
      <c r="H350" s="112"/>
      <c r="I350" s="112"/>
      <c r="J350" s="112"/>
      <c r="K350" s="112"/>
      <c r="L350" s="112"/>
      <c r="M350" s="112"/>
      <c r="N350" s="112"/>
    </row>
    <row r="351" spans="1:14" ht="15">
      <c r="A351" s="25"/>
      <c r="B351" s="47" t="s">
        <v>75</v>
      </c>
      <c r="C351" s="115" t="str">
        <f>C348</f>
        <v>Vahtola Otso</v>
      </c>
      <c r="D351" s="115"/>
      <c r="E351" s="48"/>
      <c r="F351" s="49" t="s">
        <v>75</v>
      </c>
      <c r="G351" s="116" t="str">
        <f>G348</f>
        <v>Niemelä Konsta</v>
      </c>
      <c r="H351" s="116"/>
      <c r="I351" s="116"/>
      <c r="J351" s="116"/>
      <c r="K351" s="116"/>
      <c r="L351" s="116"/>
      <c r="M351" s="116"/>
      <c r="N351" s="116"/>
    </row>
    <row r="352" spans="1:14" ht="12.75">
      <c r="A352" s="25"/>
      <c r="B352" s="31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37"/>
    </row>
    <row r="353" spans="1:14" ht="15">
      <c r="A353" s="25"/>
      <c r="B353" s="50" t="s">
        <v>76</v>
      </c>
      <c r="C353" s="25"/>
      <c r="D353" s="25"/>
      <c r="E353" s="25"/>
      <c r="F353" s="51">
        <v>1</v>
      </c>
      <c r="G353" s="51">
        <v>2</v>
      </c>
      <c r="H353" s="51">
        <v>3</v>
      </c>
      <c r="I353" s="51">
        <v>4</v>
      </c>
      <c r="J353" s="51">
        <v>5</v>
      </c>
      <c r="K353" s="117" t="s">
        <v>7</v>
      </c>
      <c r="L353" s="117"/>
      <c r="M353" s="51" t="s">
        <v>77</v>
      </c>
      <c r="N353" s="51" t="s">
        <v>78</v>
      </c>
    </row>
    <row r="354" spans="1:14" ht="15">
      <c r="A354" s="25"/>
      <c r="B354" s="52" t="s">
        <v>79</v>
      </c>
      <c r="C354" s="118" t="str">
        <f>IF(C347&gt;"",C347&amp;" - "&amp;G347,"")</f>
        <v>Mäkelä Eetu - Siven Pyry</v>
      </c>
      <c r="D354" s="118"/>
      <c r="E354" s="54"/>
      <c r="F354" s="55">
        <v>-5</v>
      </c>
      <c r="G354" s="55">
        <v>9</v>
      </c>
      <c r="H354" s="55">
        <v>-3</v>
      </c>
      <c r="I354" s="55">
        <v>-3</v>
      </c>
      <c r="J354" s="56"/>
      <c r="K354" s="57">
        <f>IF(ISBLANK(F354),"",COUNTIF(F354:J354,"&gt;=0"))</f>
        <v>1</v>
      </c>
      <c r="L354" s="58">
        <f>IF(ISBLANK(F354),"",IF(LEFT(F354)="-",1,0)+IF(LEFT(G354)="-",1,0)+IF(LEFT(H354)="-",1,0)+IF(LEFT(I354)="-",1,0)+IF(LEFT(J354)="-",1,0))</f>
        <v>3</v>
      </c>
      <c r="M354" s="59">
        <f>IF(K354=3,1,"")</f>
      </c>
      <c r="N354" s="60">
        <f>IF(L354=3,1,"")</f>
        <v>1</v>
      </c>
    </row>
    <row r="355" spans="1:14" ht="15">
      <c r="A355" s="25"/>
      <c r="B355" s="52" t="s">
        <v>80</v>
      </c>
      <c r="C355" s="118" t="str">
        <f>IF(C348&gt;"",C348&amp;" - "&amp;G348,"")</f>
        <v>Vahtola Otso - Niemelä Konsta</v>
      </c>
      <c r="D355" s="118"/>
      <c r="E355" s="54"/>
      <c r="F355" s="55">
        <v>7</v>
      </c>
      <c r="G355" s="55">
        <v>10</v>
      </c>
      <c r="H355" s="55">
        <v>7</v>
      </c>
      <c r="I355" s="55"/>
      <c r="J355" s="61"/>
      <c r="K355" s="62">
        <f>IF(ISBLANK(F355),"",COUNTIF(F355:J355,"&gt;=0"))</f>
        <v>3</v>
      </c>
      <c r="L355" s="63">
        <f>IF(ISBLANK(F355),"",IF(LEFT(F355)="-",1,0)+IF(LEFT(G355)="-",1,0)+IF(LEFT(H355)="-",1,0)+IF(LEFT(I355)="-",1,0)+IF(LEFT(J355)="-",1,0))</f>
        <v>0</v>
      </c>
      <c r="M355" s="64">
        <f>IF(K355=3,1,"")</f>
        <v>1</v>
      </c>
      <c r="N355" s="65">
        <f>IF(L355=3,1,"")</f>
      </c>
    </row>
    <row r="356" spans="1:14" ht="12.75">
      <c r="A356" s="25"/>
      <c r="B356" s="66" t="s">
        <v>81</v>
      </c>
      <c r="C356" s="53" t="str">
        <f>IF(C350&gt;"",C350&amp;" / "&amp;C351,"")</f>
        <v>Mäkelä Eetu / Vahtola Otso</v>
      </c>
      <c r="D356" s="53" t="str">
        <f>IF(G350&gt;"",G350&amp;" / "&amp;G351,"")</f>
        <v>Siven Pyry / Niemelä Konsta</v>
      </c>
      <c r="E356" s="67"/>
      <c r="F356" s="55">
        <v>6</v>
      </c>
      <c r="G356" s="55">
        <v>4</v>
      </c>
      <c r="H356" s="55">
        <v>4</v>
      </c>
      <c r="I356" s="55"/>
      <c r="J356" s="61"/>
      <c r="K356" s="62">
        <f>IF(ISBLANK(F356),"",COUNTIF(F356:J356,"&gt;=0"))</f>
        <v>3</v>
      </c>
      <c r="L356" s="63">
        <f>IF(ISBLANK(F356),"",IF(LEFT(F356)="-",1,0)+IF(LEFT(G356)="-",1,0)+IF(LEFT(H356)="-",1,0)+IF(LEFT(I356)="-",1,0)+IF(LEFT(J356)="-",1,0))</f>
        <v>0</v>
      </c>
      <c r="M356" s="64">
        <f>IF(K356=3,1,"")</f>
        <v>1</v>
      </c>
      <c r="N356" s="65">
        <f>IF(L356=3,1,"")</f>
      </c>
    </row>
    <row r="357" spans="1:14" ht="15">
      <c r="A357" s="25"/>
      <c r="B357" s="52" t="s">
        <v>82</v>
      </c>
      <c r="C357" s="118" t="str">
        <f>IF(C347&gt;"",C347&amp;" - "&amp;G348,"")</f>
        <v>Mäkelä Eetu - Niemelä Konsta</v>
      </c>
      <c r="D357" s="118"/>
      <c r="E357" s="54"/>
      <c r="F357" s="55"/>
      <c r="G357" s="55"/>
      <c r="H357" s="55"/>
      <c r="I357" s="55"/>
      <c r="J357" s="61"/>
      <c r="K357" s="62">
        <f>IF(ISBLANK(F357),"",COUNTIF(F357:J357,"&gt;=0"))</f>
      </c>
      <c r="L357" s="63">
        <f>IF(ISBLANK(F357),"",IF(LEFT(F357)="-",1,0)+IF(LEFT(G357)="-",1,0)+IF(LEFT(H357)="-",1,0)+IF(LEFT(I357)="-",1,0)+IF(LEFT(J357)="-",1,0))</f>
      </c>
      <c r="M357" s="64">
        <f>IF(K357=3,1,"")</f>
      </c>
      <c r="N357" s="65">
        <f>IF(L357=3,1,"")</f>
      </c>
    </row>
    <row r="358" spans="1:14" ht="15">
      <c r="A358" s="25"/>
      <c r="B358" s="52" t="s">
        <v>83</v>
      </c>
      <c r="C358" s="118" t="str">
        <f>IF(C348&gt;"",C348&amp;" - "&amp;G347,"")</f>
        <v>Vahtola Otso - Siven Pyry</v>
      </c>
      <c r="D358" s="118"/>
      <c r="E358" s="54"/>
      <c r="F358" s="55"/>
      <c r="G358" s="55"/>
      <c r="H358" s="55"/>
      <c r="I358" s="55"/>
      <c r="J358" s="61"/>
      <c r="K358" s="68">
        <f>IF(ISBLANK(F358),"",COUNTIF(F358:J358,"&gt;=0"))</f>
      </c>
      <c r="L358" s="69">
        <f>IF(ISBLANK(F358),"",IF(LEFT(F358)="-",1,0)+IF(LEFT(G358)="-",1,0)+IF(LEFT(H358)="-",1,0)+IF(LEFT(I358)="-",1,0)+IF(LEFT(J358)="-",1,0))</f>
      </c>
      <c r="M358" s="70">
        <f>IF(K358=3,1,"")</f>
      </c>
      <c r="N358" s="71">
        <f>IF(L358=3,1,"")</f>
      </c>
    </row>
    <row r="359" spans="1:14" ht="18.75">
      <c r="A359" s="25"/>
      <c r="B359" s="72"/>
      <c r="C359" s="73"/>
      <c r="D359" s="73"/>
      <c r="E359" s="73"/>
      <c r="F359" s="74"/>
      <c r="G359" s="74"/>
      <c r="H359" s="75"/>
      <c r="I359" s="119" t="s">
        <v>84</v>
      </c>
      <c r="J359" s="119"/>
      <c r="K359" s="76">
        <f>COUNTIF(K354:K358,"=3")</f>
        <v>2</v>
      </c>
      <c r="L359" s="77">
        <f>COUNTIF(L354:L358,"=3")</f>
        <v>1</v>
      </c>
      <c r="M359" s="78">
        <f>SUM(M354:M358)</f>
        <v>2</v>
      </c>
      <c r="N359" s="79">
        <f>SUM(N354:N358)</f>
        <v>1</v>
      </c>
    </row>
    <row r="360" spans="1:14" ht="15">
      <c r="A360" s="25"/>
      <c r="B360" s="80" t="s">
        <v>85</v>
      </c>
      <c r="C360" s="73"/>
      <c r="D360" s="73"/>
      <c r="E360" s="73"/>
      <c r="F360" s="73"/>
      <c r="G360" s="73"/>
      <c r="H360" s="73"/>
      <c r="I360" s="73"/>
      <c r="J360" s="73"/>
      <c r="K360" s="25"/>
      <c r="L360" s="25"/>
      <c r="M360" s="25"/>
      <c r="N360" s="37"/>
    </row>
    <row r="361" spans="1:14" ht="15">
      <c r="A361" s="25"/>
      <c r="B361" s="81" t="s">
        <v>86</v>
      </c>
      <c r="C361" s="82"/>
      <c r="D361" s="83" t="s">
        <v>87</v>
      </c>
      <c r="E361" s="82"/>
      <c r="F361" s="83" t="s">
        <v>36</v>
      </c>
      <c r="G361" s="83"/>
      <c r="H361" s="84"/>
      <c r="I361" s="25"/>
      <c r="J361" s="120" t="s">
        <v>88</v>
      </c>
      <c r="K361" s="120"/>
      <c r="L361" s="120"/>
      <c r="M361" s="120"/>
      <c r="N361" s="120"/>
    </row>
    <row r="362" spans="1:14" ht="21">
      <c r="A362" s="25"/>
      <c r="B362" s="121"/>
      <c r="C362" s="121"/>
      <c r="D362" s="121"/>
      <c r="E362" s="85"/>
      <c r="F362" s="122"/>
      <c r="G362" s="122"/>
      <c r="H362" s="122"/>
      <c r="I362" s="122"/>
      <c r="J362" s="123">
        <f>IF(M359=3,C346,IF(N359=3,G346,""))</f>
      </c>
      <c r="K362" s="123"/>
      <c r="L362" s="123"/>
      <c r="M362" s="123"/>
      <c r="N362" s="123"/>
    </row>
    <row r="363" spans="1:14" ht="12.75">
      <c r="A363" s="25"/>
      <c r="B363" s="86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8"/>
    </row>
  </sheetData>
  <sheetProtection selectLockedCells="1" selectUnlockedCells="1"/>
  <mergeCells count="390">
    <mergeCell ref="C355:D355"/>
    <mergeCell ref="C357:D357"/>
    <mergeCell ref="C358:D358"/>
    <mergeCell ref="I359:J359"/>
    <mergeCell ref="J361:N361"/>
    <mergeCell ref="B362:D362"/>
    <mergeCell ref="F362:I362"/>
    <mergeCell ref="J362:N362"/>
    <mergeCell ref="C350:D350"/>
    <mergeCell ref="G350:N350"/>
    <mergeCell ref="C351:D351"/>
    <mergeCell ref="G351:N351"/>
    <mergeCell ref="K353:L353"/>
    <mergeCell ref="C354:D354"/>
    <mergeCell ref="C347:D347"/>
    <mergeCell ref="G347:N347"/>
    <mergeCell ref="C348:D348"/>
    <mergeCell ref="G348:N348"/>
    <mergeCell ref="B349:D349"/>
    <mergeCell ref="F349:N349"/>
    <mergeCell ref="I341:N341"/>
    <mergeCell ref="I342:N342"/>
    <mergeCell ref="I343:N343"/>
    <mergeCell ref="I344:N344"/>
    <mergeCell ref="C346:D346"/>
    <mergeCell ref="G346:N346"/>
    <mergeCell ref="C330:D330"/>
    <mergeCell ref="C332:D332"/>
    <mergeCell ref="C333:D333"/>
    <mergeCell ref="I334:J334"/>
    <mergeCell ref="J336:N336"/>
    <mergeCell ref="B337:D337"/>
    <mergeCell ref="F337:I337"/>
    <mergeCell ref="J337:N337"/>
    <mergeCell ref="C325:D325"/>
    <mergeCell ref="G325:N325"/>
    <mergeCell ref="C326:D326"/>
    <mergeCell ref="G326:N326"/>
    <mergeCell ref="K328:L328"/>
    <mergeCell ref="C329:D329"/>
    <mergeCell ref="C322:D322"/>
    <mergeCell ref="G322:N322"/>
    <mergeCell ref="C323:D323"/>
    <mergeCell ref="G323:N323"/>
    <mergeCell ref="B324:D324"/>
    <mergeCell ref="F324:N324"/>
    <mergeCell ref="I316:N316"/>
    <mergeCell ref="I317:N317"/>
    <mergeCell ref="I318:N318"/>
    <mergeCell ref="I319:N319"/>
    <mergeCell ref="C321:D321"/>
    <mergeCell ref="G321:N321"/>
    <mergeCell ref="C306:D306"/>
    <mergeCell ref="C308:D308"/>
    <mergeCell ref="C309:D309"/>
    <mergeCell ref="I310:J310"/>
    <mergeCell ref="J312:N312"/>
    <mergeCell ref="B313:D313"/>
    <mergeCell ref="F313:I313"/>
    <mergeCell ref="J313:N313"/>
    <mergeCell ref="C301:D301"/>
    <mergeCell ref="G301:N301"/>
    <mergeCell ref="C302:D302"/>
    <mergeCell ref="G302:N302"/>
    <mergeCell ref="K304:L304"/>
    <mergeCell ref="C305:D305"/>
    <mergeCell ref="C298:D298"/>
    <mergeCell ref="G298:N298"/>
    <mergeCell ref="C299:D299"/>
    <mergeCell ref="G299:N299"/>
    <mergeCell ref="B300:D300"/>
    <mergeCell ref="F300:N300"/>
    <mergeCell ref="I292:N292"/>
    <mergeCell ref="I293:N293"/>
    <mergeCell ref="I294:N294"/>
    <mergeCell ref="I295:N295"/>
    <mergeCell ref="C297:D297"/>
    <mergeCell ref="G297:N297"/>
    <mergeCell ref="C282:D282"/>
    <mergeCell ref="C284:D284"/>
    <mergeCell ref="C285:D285"/>
    <mergeCell ref="I286:J286"/>
    <mergeCell ref="J288:N288"/>
    <mergeCell ref="B289:D289"/>
    <mergeCell ref="F289:I289"/>
    <mergeCell ref="J289:N289"/>
    <mergeCell ref="C277:D277"/>
    <mergeCell ref="G277:N277"/>
    <mergeCell ref="C278:D278"/>
    <mergeCell ref="G278:N278"/>
    <mergeCell ref="K280:L280"/>
    <mergeCell ref="C281:D281"/>
    <mergeCell ref="C274:D274"/>
    <mergeCell ref="G274:N274"/>
    <mergeCell ref="C275:D275"/>
    <mergeCell ref="G275:N275"/>
    <mergeCell ref="B276:D276"/>
    <mergeCell ref="F276:N276"/>
    <mergeCell ref="I268:N268"/>
    <mergeCell ref="I269:N269"/>
    <mergeCell ref="I270:N270"/>
    <mergeCell ref="I271:N271"/>
    <mergeCell ref="C273:D273"/>
    <mergeCell ref="G273:N273"/>
    <mergeCell ref="C258:D258"/>
    <mergeCell ref="C260:D260"/>
    <mergeCell ref="C261:D261"/>
    <mergeCell ref="I262:J262"/>
    <mergeCell ref="J264:N264"/>
    <mergeCell ref="B265:D265"/>
    <mergeCell ref="F265:I265"/>
    <mergeCell ref="J265:N265"/>
    <mergeCell ref="C253:D253"/>
    <mergeCell ref="G253:N253"/>
    <mergeCell ref="C254:D254"/>
    <mergeCell ref="G254:N254"/>
    <mergeCell ref="K256:L256"/>
    <mergeCell ref="C257:D257"/>
    <mergeCell ref="C250:D250"/>
    <mergeCell ref="G250:N250"/>
    <mergeCell ref="C251:D251"/>
    <mergeCell ref="G251:N251"/>
    <mergeCell ref="B252:D252"/>
    <mergeCell ref="F252:N252"/>
    <mergeCell ref="I244:N244"/>
    <mergeCell ref="I245:N245"/>
    <mergeCell ref="I246:N246"/>
    <mergeCell ref="I247:N247"/>
    <mergeCell ref="C249:D249"/>
    <mergeCell ref="G249:N249"/>
    <mergeCell ref="C234:D234"/>
    <mergeCell ref="C236:D236"/>
    <mergeCell ref="C237:D237"/>
    <mergeCell ref="I238:J238"/>
    <mergeCell ref="J240:N240"/>
    <mergeCell ref="B241:D241"/>
    <mergeCell ref="F241:I241"/>
    <mergeCell ref="J241:N241"/>
    <mergeCell ref="C229:D229"/>
    <mergeCell ref="G229:N229"/>
    <mergeCell ref="C230:D230"/>
    <mergeCell ref="G230:N230"/>
    <mergeCell ref="K232:L232"/>
    <mergeCell ref="C233:D233"/>
    <mergeCell ref="C226:D226"/>
    <mergeCell ref="G226:N226"/>
    <mergeCell ref="C227:D227"/>
    <mergeCell ref="G227:N227"/>
    <mergeCell ref="B228:D228"/>
    <mergeCell ref="F228:N228"/>
    <mergeCell ref="I220:N220"/>
    <mergeCell ref="I221:N221"/>
    <mergeCell ref="I222:N222"/>
    <mergeCell ref="I223:N223"/>
    <mergeCell ref="C225:D225"/>
    <mergeCell ref="G225:N225"/>
    <mergeCell ref="C210:D210"/>
    <mergeCell ref="C212:D212"/>
    <mergeCell ref="C213:D213"/>
    <mergeCell ref="I214:J214"/>
    <mergeCell ref="J216:N216"/>
    <mergeCell ref="B217:D217"/>
    <mergeCell ref="F217:I217"/>
    <mergeCell ref="J217:N217"/>
    <mergeCell ref="C205:D205"/>
    <mergeCell ref="G205:N205"/>
    <mergeCell ref="C206:D206"/>
    <mergeCell ref="G206:N206"/>
    <mergeCell ref="K208:L208"/>
    <mergeCell ref="C209:D209"/>
    <mergeCell ref="C202:D202"/>
    <mergeCell ref="G202:N202"/>
    <mergeCell ref="C203:D203"/>
    <mergeCell ref="G203:N203"/>
    <mergeCell ref="B204:D204"/>
    <mergeCell ref="F204:N204"/>
    <mergeCell ref="I196:N196"/>
    <mergeCell ref="I197:N197"/>
    <mergeCell ref="I198:N198"/>
    <mergeCell ref="I199:N199"/>
    <mergeCell ref="C201:D201"/>
    <mergeCell ref="G201:N201"/>
    <mergeCell ref="C186:D186"/>
    <mergeCell ref="C188:D188"/>
    <mergeCell ref="C189:D189"/>
    <mergeCell ref="I190:J190"/>
    <mergeCell ref="J192:N192"/>
    <mergeCell ref="B193:D193"/>
    <mergeCell ref="F193:I193"/>
    <mergeCell ref="J193:N193"/>
    <mergeCell ref="C181:D181"/>
    <mergeCell ref="G181:N181"/>
    <mergeCell ref="C182:D182"/>
    <mergeCell ref="G182:N182"/>
    <mergeCell ref="K184:L184"/>
    <mergeCell ref="C185:D185"/>
    <mergeCell ref="C178:D178"/>
    <mergeCell ref="G178:N178"/>
    <mergeCell ref="C179:D179"/>
    <mergeCell ref="G179:N179"/>
    <mergeCell ref="B180:D180"/>
    <mergeCell ref="F180:N180"/>
    <mergeCell ref="I172:N172"/>
    <mergeCell ref="I173:N173"/>
    <mergeCell ref="I174:N174"/>
    <mergeCell ref="I175:N175"/>
    <mergeCell ref="C177:D177"/>
    <mergeCell ref="G177:N177"/>
    <mergeCell ref="C162:D162"/>
    <mergeCell ref="C164:D164"/>
    <mergeCell ref="C165:D165"/>
    <mergeCell ref="I166:J166"/>
    <mergeCell ref="J168:N168"/>
    <mergeCell ref="B169:D169"/>
    <mergeCell ref="F169:I169"/>
    <mergeCell ref="J169:N169"/>
    <mergeCell ref="C157:D157"/>
    <mergeCell ref="G157:N157"/>
    <mergeCell ref="C158:D158"/>
    <mergeCell ref="G158:N158"/>
    <mergeCell ref="K160:L160"/>
    <mergeCell ref="C161:D161"/>
    <mergeCell ref="C154:D154"/>
    <mergeCell ref="G154:N154"/>
    <mergeCell ref="C155:D155"/>
    <mergeCell ref="G155:N155"/>
    <mergeCell ref="B156:D156"/>
    <mergeCell ref="F156:N156"/>
    <mergeCell ref="I148:N148"/>
    <mergeCell ref="I149:N149"/>
    <mergeCell ref="I150:N150"/>
    <mergeCell ref="I151:N151"/>
    <mergeCell ref="C153:D153"/>
    <mergeCell ref="G153:N153"/>
    <mergeCell ref="C138:D138"/>
    <mergeCell ref="C140:D140"/>
    <mergeCell ref="C141:D141"/>
    <mergeCell ref="I142:J142"/>
    <mergeCell ref="J144:N144"/>
    <mergeCell ref="B145:D145"/>
    <mergeCell ref="F145:I145"/>
    <mergeCell ref="J145:N145"/>
    <mergeCell ref="C133:D133"/>
    <mergeCell ref="G133:N133"/>
    <mergeCell ref="C134:D134"/>
    <mergeCell ref="G134:N134"/>
    <mergeCell ref="K136:L136"/>
    <mergeCell ref="C137:D137"/>
    <mergeCell ref="C130:D130"/>
    <mergeCell ref="G130:N130"/>
    <mergeCell ref="C131:D131"/>
    <mergeCell ref="G131:N131"/>
    <mergeCell ref="B132:D132"/>
    <mergeCell ref="F132:N132"/>
    <mergeCell ref="I124:N124"/>
    <mergeCell ref="I125:N125"/>
    <mergeCell ref="I126:N126"/>
    <mergeCell ref="I127:N127"/>
    <mergeCell ref="C129:D129"/>
    <mergeCell ref="G129:N129"/>
    <mergeCell ref="C114:D114"/>
    <mergeCell ref="C116:D116"/>
    <mergeCell ref="C117:D117"/>
    <mergeCell ref="I118:J118"/>
    <mergeCell ref="J120:N120"/>
    <mergeCell ref="B121:D121"/>
    <mergeCell ref="F121:I121"/>
    <mergeCell ref="J121:N121"/>
    <mergeCell ref="C109:D109"/>
    <mergeCell ref="G109:N109"/>
    <mergeCell ref="C110:D110"/>
    <mergeCell ref="G110:N110"/>
    <mergeCell ref="K112:L112"/>
    <mergeCell ref="C113:D113"/>
    <mergeCell ref="C106:D106"/>
    <mergeCell ref="G106:N106"/>
    <mergeCell ref="C107:D107"/>
    <mergeCell ref="G107:N107"/>
    <mergeCell ref="B108:D108"/>
    <mergeCell ref="F108:N108"/>
    <mergeCell ref="I100:N100"/>
    <mergeCell ref="I101:N101"/>
    <mergeCell ref="I102:N102"/>
    <mergeCell ref="I103:N103"/>
    <mergeCell ref="C105:D105"/>
    <mergeCell ref="G105:N105"/>
    <mergeCell ref="C90:D90"/>
    <mergeCell ref="C92:D92"/>
    <mergeCell ref="C93:D93"/>
    <mergeCell ref="I94:J94"/>
    <mergeCell ref="J96:N96"/>
    <mergeCell ref="B97:D97"/>
    <mergeCell ref="F97:I97"/>
    <mergeCell ref="J97:N97"/>
    <mergeCell ref="C85:D85"/>
    <mergeCell ref="G85:N85"/>
    <mergeCell ref="C86:D86"/>
    <mergeCell ref="G86:N86"/>
    <mergeCell ref="K88:L88"/>
    <mergeCell ref="C89:D89"/>
    <mergeCell ref="C82:D82"/>
    <mergeCell ref="G82:N82"/>
    <mergeCell ref="C83:D83"/>
    <mergeCell ref="G83:N83"/>
    <mergeCell ref="B84:D84"/>
    <mergeCell ref="F84:N84"/>
    <mergeCell ref="I76:N76"/>
    <mergeCell ref="I77:N77"/>
    <mergeCell ref="I78:N78"/>
    <mergeCell ref="I79:N79"/>
    <mergeCell ref="C81:D81"/>
    <mergeCell ref="G81:N81"/>
    <mergeCell ref="C66:D66"/>
    <mergeCell ref="C68:D68"/>
    <mergeCell ref="C69:D69"/>
    <mergeCell ref="I70:J70"/>
    <mergeCell ref="J72:N72"/>
    <mergeCell ref="B73:D73"/>
    <mergeCell ref="F73:I73"/>
    <mergeCell ref="J73:N73"/>
    <mergeCell ref="C61:D61"/>
    <mergeCell ref="G61:N61"/>
    <mergeCell ref="C62:D62"/>
    <mergeCell ref="G62:N62"/>
    <mergeCell ref="K64:L64"/>
    <mergeCell ref="C65:D65"/>
    <mergeCell ref="C58:D58"/>
    <mergeCell ref="G58:N58"/>
    <mergeCell ref="C59:D59"/>
    <mergeCell ref="G59:N59"/>
    <mergeCell ref="B60:D60"/>
    <mergeCell ref="F60:N60"/>
    <mergeCell ref="I52:N52"/>
    <mergeCell ref="I53:N53"/>
    <mergeCell ref="I54:N54"/>
    <mergeCell ref="I55:N55"/>
    <mergeCell ref="C57:D57"/>
    <mergeCell ref="G57:N57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89" customWidth="1"/>
    <col min="2" max="2" width="5.28125" style="89" customWidth="1"/>
    <col min="3" max="3" width="41.8515625" style="89" bestFit="1" customWidth="1"/>
    <col min="4" max="4" width="21.57421875" style="89" customWidth="1"/>
    <col min="5" max="5" width="7.140625" style="89" customWidth="1"/>
    <col min="6" max="6" width="7.00390625" style="89" customWidth="1"/>
    <col min="7" max="7" width="10.00390625" style="89" customWidth="1"/>
    <col min="8" max="8" width="7.00390625" style="89" customWidth="1"/>
    <col min="9" max="9" width="9.140625" style="89" customWidth="1"/>
    <col min="10" max="10" width="8.57421875" style="89" customWidth="1"/>
    <col min="11" max="16384" width="9.140625" style="89" customWidth="1"/>
  </cols>
  <sheetData>
    <row r="2" spans="1:10" ht="18" customHeight="1">
      <c r="A2" s="90"/>
      <c r="B2" s="2" t="s">
        <v>0</v>
      </c>
      <c r="C2" s="91"/>
      <c r="D2" s="91"/>
      <c r="E2" s="92"/>
      <c r="F2" s="93"/>
      <c r="G2" s="94"/>
      <c r="H2" s="94"/>
      <c r="I2" s="95"/>
      <c r="J2" s="95"/>
    </row>
    <row r="3" spans="1:10" ht="15" customHeight="1">
      <c r="A3" s="90"/>
      <c r="B3" s="8" t="s">
        <v>97</v>
      </c>
      <c r="C3" s="95"/>
      <c r="D3" s="95"/>
      <c r="E3" s="96"/>
      <c r="F3" s="93"/>
      <c r="G3" s="94"/>
      <c r="H3" s="94"/>
      <c r="I3" s="95"/>
      <c r="J3" s="95"/>
    </row>
    <row r="4" spans="1:10" ht="15" customHeight="1">
      <c r="A4" s="90"/>
      <c r="B4" s="10" t="s">
        <v>2</v>
      </c>
      <c r="C4" s="97"/>
      <c r="D4" s="97"/>
      <c r="E4" s="98"/>
      <c r="F4" s="93"/>
      <c r="G4" s="94"/>
      <c r="H4" s="94"/>
      <c r="I4" s="95"/>
      <c r="J4" s="95"/>
    </row>
    <row r="5" spans="1:10" ht="15" customHeight="1">
      <c r="A5" s="99"/>
      <c r="B5" s="100"/>
      <c r="C5" s="100"/>
      <c r="D5" s="100"/>
      <c r="E5" s="100"/>
      <c r="F5" s="99"/>
      <c r="G5" s="99"/>
      <c r="H5" s="99"/>
      <c r="I5" s="95"/>
      <c r="J5" s="95"/>
    </row>
    <row r="6" spans="1:10" ht="14.25" customHeight="1">
      <c r="A6" s="101"/>
      <c r="B6" s="101" t="s">
        <v>3</v>
      </c>
      <c r="C6" s="101" t="s">
        <v>4</v>
      </c>
      <c r="D6" s="101" t="s">
        <v>5</v>
      </c>
      <c r="E6" s="101" t="s">
        <v>6</v>
      </c>
      <c r="F6" s="101" t="s">
        <v>7</v>
      </c>
      <c r="G6" s="101" t="s">
        <v>8</v>
      </c>
      <c r="H6" s="101" t="s">
        <v>9</v>
      </c>
      <c r="I6" s="102"/>
      <c r="J6" s="103"/>
    </row>
    <row r="7" spans="1:10" ht="14.25" customHeight="1">
      <c r="A7" s="23">
        <v>1</v>
      </c>
      <c r="B7" s="23">
        <v>3184</v>
      </c>
      <c r="C7" s="101" t="s">
        <v>98</v>
      </c>
      <c r="D7" s="101" t="s">
        <v>12</v>
      </c>
      <c r="E7" s="23">
        <v>9</v>
      </c>
      <c r="F7" s="101"/>
      <c r="G7" s="101"/>
      <c r="H7" s="23">
        <v>1</v>
      </c>
      <c r="I7" s="102"/>
      <c r="J7" s="103"/>
    </row>
    <row r="8" spans="1:10" ht="14.25" customHeight="1">
      <c r="A8" s="23">
        <v>2</v>
      </c>
      <c r="B8" s="23">
        <v>3052</v>
      </c>
      <c r="C8" s="101" t="s">
        <v>99</v>
      </c>
      <c r="D8" s="101" t="s">
        <v>100</v>
      </c>
      <c r="E8" s="23">
        <v>7</v>
      </c>
      <c r="F8" s="101"/>
      <c r="G8" s="101"/>
      <c r="H8" s="23">
        <v>3</v>
      </c>
      <c r="I8" s="102"/>
      <c r="J8" s="103"/>
    </row>
    <row r="9" spans="1:10" ht="14.25" customHeight="1">
      <c r="A9" s="23">
        <v>3</v>
      </c>
      <c r="B9" s="101" t="s">
        <v>101</v>
      </c>
      <c r="C9" s="101" t="s">
        <v>102</v>
      </c>
      <c r="D9" s="101" t="s">
        <v>103</v>
      </c>
      <c r="E9" s="23">
        <v>8</v>
      </c>
      <c r="F9" s="101"/>
      <c r="G9" s="101"/>
      <c r="H9" s="23">
        <v>2</v>
      </c>
      <c r="I9" s="102"/>
      <c r="J9" s="103"/>
    </row>
    <row r="10" spans="1:10" ht="14.25" customHeight="1">
      <c r="A10" s="23">
        <v>4</v>
      </c>
      <c r="B10" s="101" t="s">
        <v>104</v>
      </c>
      <c r="C10" s="101" t="s">
        <v>105</v>
      </c>
      <c r="D10" s="101" t="s">
        <v>106</v>
      </c>
      <c r="E10" s="23">
        <v>6</v>
      </c>
      <c r="F10" s="101"/>
      <c r="G10" s="101"/>
      <c r="H10" s="23">
        <v>4</v>
      </c>
      <c r="I10" s="102"/>
      <c r="J10" s="103"/>
    </row>
    <row r="11" spans="1:10" ht="14.25" customHeight="1">
      <c r="A11" s="23">
        <v>5</v>
      </c>
      <c r="B11" s="101" t="s">
        <v>107</v>
      </c>
      <c r="C11" s="101" t="s">
        <v>108</v>
      </c>
      <c r="D11" s="101" t="s">
        <v>109</v>
      </c>
      <c r="E11" s="101" t="s">
        <v>110</v>
      </c>
      <c r="F11" s="101"/>
      <c r="G11" s="101"/>
      <c r="H11" s="101" t="s">
        <v>24</v>
      </c>
      <c r="I11" s="102"/>
      <c r="J11" s="103"/>
    </row>
    <row r="12" spans="1:10" ht="15" customHeight="1">
      <c r="A12" s="104"/>
      <c r="B12" s="104"/>
      <c r="C12" s="105"/>
      <c r="D12" s="105"/>
      <c r="E12" s="105"/>
      <c r="F12" s="105"/>
      <c r="G12" s="105"/>
      <c r="H12" s="105"/>
      <c r="I12" s="106"/>
      <c r="J12" s="106"/>
    </row>
    <row r="13" spans="1:10" ht="14.25" customHeight="1">
      <c r="A13" s="103"/>
      <c r="B13" s="107"/>
      <c r="C13" s="101"/>
      <c r="D13" s="101" t="s">
        <v>30</v>
      </c>
      <c r="E13" s="101" t="s">
        <v>31</v>
      </c>
      <c r="F13" s="101" t="s">
        <v>32</v>
      </c>
      <c r="G13" s="101" t="s">
        <v>33</v>
      </c>
      <c r="H13" s="101" t="s">
        <v>34</v>
      </c>
      <c r="I13" s="101" t="s">
        <v>35</v>
      </c>
      <c r="J13" s="101" t="s">
        <v>36</v>
      </c>
    </row>
    <row r="14" spans="1:10" ht="14.25" customHeight="1">
      <c r="A14" s="103"/>
      <c r="B14" s="107"/>
      <c r="C14" s="101" t="s">
        <v>37</v>
      </c>
      <c r="D14" s="101" t="s">
        <v>38</v>
      </c>
      <c r="E14" s="101" t="s">
        <v>38</v>
      </c>
      <c r="F14" s="101" t="s">
        <v>38</v>
      </c>
      <c r="G14" s="101"/>
      <c r="H14" s="101"/>
      <c r="I14" s="101" t="s">
        <v>38</v>
      </c>
      <c r="J14" s="23">
        <v>4</v>
      </c>
    </row>
    <row r="15" spans="1:10" ht="14.25" customHeight="1">
      <c r="A15" s="103"/>
      <c r="B15" s="107"/>
      <c r="C15" s="101" t="s">
        <v>42</v>
      </c>
      <c r="D15" s="101" t="s">
        <v>46</v>
      </c>
      <c r="E15" s="101" t="s">
        <v>46</v>
      </c>
      <c r="F15" s="101" t="s">
        <v>49</v>
      </c>
      <c r="G15" s="101"/>
      <c r="H15" s="101"/>
      <c r="I15" s="101" t="s">
        <v>41</v>
      </c>
      <c r="J15" s="23">
        <v>3</v>
      </c>
    </row>
    <row r="16" spans="1:10" ht="14.25" customHeight="1">
      <c r="A16" s="103"/>
      <c r="B16" s="107"/>
      <c r="C16" s="101" t="s">
        <v>48</v>
      </c>
      <c r="D16" s="101" t="s">
        <v>38</v>
      </c>
      <c r="E16" s="101" t="s">
        <v>38</v>
      </c>
      <c r="F16" s="101" t="s">
        <v>38</v>
      </c>
      <c r="G16" s="101"/>
      <c r="H16" s="101"/>
      <c r="I16" s="101" t="s">
        <v>38</v>
      </c>
      <c r="J16" s="23">
        <v>2</v>
      </c>
    </row>
    <row r="17" spans="1:10" ht="14.25" customHeight="1">
      <c r="A17" s="103"/>
      <c r="B17" s="107"/>
      <c r="C17" s="101" t="s">
        <v>45</v>
      </c>
      <c r="D17" s="101" t="s">
        <v>38</v>
      </c>
      <c r="E17" s="101" t="s">
        <v>38</v>
      </c>
      <c r="F17" s="101" t="s">
        <v>39</v>
      </c>
      <c r="G17" s="101"/>
      <c r="H17" s="101"/>
      <c r="I17" s="101" t="s">
        <v>41</v>
      </c>
      <c r="J17" s="23">
        <v>3</v>
      </c>
    </row>
    <row r="18" spans="1:10" ht="14.25" customHeight="1">
      <c r="A18" s="103"/>
      <c r="B18" s="107"/>
      <c r="C18" s="101" t="s">
        <v>51</v>
      </c>
      <c r="D18" s="101" t="s">
        <v>38</v>
      </c>
      <c r="E18" s="101" t="s">
        <v>38</v>
      </c>
      <c r="F18" s="101" t="s">
        <v>38</v>
      </c>
      <c r="G18" s="101"/>
      <c r="H18" s="101"/>
      <c r="I18" s="101" t="s">
        <v>38</v>
      </c>
      <c r="J18" s="23">
        <v>1</v>
      </c>
    </row>
    <row r="19" spans="1:10" ht="14.25" customHeight="1">
      <c r="A19" s="103"/>
      <c r="B19" s="107"/>
      <c r="C19" s="101" t="s">
        <v>43</v>
      </c>
      <c r="D19" s="101" t="s">
        <v>40</v>
      </c>
      <c r="E19" s="101" t="s">
        <v>40</v>
      </c>
      <c r="F19" s="101" t="s">
        <v>46</v>
      </c>
      <c r="G19" s="101"/>
      <c r="H19" s="101"/>
      <c r="I19" s="101" t="s">
        <v>38</v>
      </c>
      <c r="J19" s="23">
        <v>2</v>
      </c>
    </row>
    <row r="20" spans="1:10" ht="14.25" customHeight="1">
      <c r="A20" s="103"/>
      <c r="B20" s="107"/>
      <c r="C20" s="101" t="s">
        <v>54</v>
      </c>
      <c r="D20" s="101" t="s">
        <v>38</v>
      </c>
      <c r="E20" s="101" t="s">
        <v>38</v>
      </c>
      <c r="F20" s="101" t="s">
        <v>38</v>
      </c>
      <c r="G20" s="101"/>
      <c r="H20" s="101"/>
      <c r="I20" s="101" t="s">
        <v>38</v>
      </c>
      <c r="J20" s="23">
        <v>1</v>
      </c>
    </row>
    <row r="21" spans="1:10" ht="14.25" customHeight="1">
      <c r="A21" s="103"/>
      <c r="B21" s="107"/>
      <c r="C21" s="101" t="s">
        <v>39</v>
      </c>
      <c r="D21" s="101" t="s">
        <v>43</v>
      </c>
      <c r="E21" s="101" t="s">
        <v>43</v>
      </c>
      <c r="F21" s="101" t="s">
        <v>43</v>
      </c>
      <c r="G21" s="101"/>
      <c r="H21" s="101"/>
      <c r="I21" s="101" t="s">
        <v>49</v>
      </c>
      <c r="J21" s="23">
        <v>5</v>
      </c>
    </row>
    <row r="22" spans="1:10" ht="14.25" customHeight="1">
      <c r="A22" s="103"/>
      <c r="B22" s="107"/>
      <c r="C22" s="101" t="s">
        <v>55</v>
      </c>
      <c r="D22" s="101" t="s">
        <v>49</v>
      </c>
      <c r="E22" s="101" t="s">
        <v>46</v>
      </c>
      <c r="F22" s="101" t="s">
        <v>40</v>
      </c>
      <c r="G22" s="101"/>
      <c r="H22" s="101"/>
      <c r="I22" s="101" t="s">
        <v>41</v>
      </c>
      <c r="J22" s="23">
        <v>5</v>
      </c>
    </row>
    <row r="23" spans="1:10" ht="14.25" customHeight="1">
      <c r="A23" s="103"/>
      <c r="B23" s="107"/>
      <c r="C23" s="101" t="s">
        <v>50</v>
      </c>
      <c r="D23" s="101" t="s">
        <v>43</v>
      </c>
      <c r="E23" s="101" t="s">
        <v>43</v>
      </c>
      <c r="F23" s="101" t="s">
        <v>46</v>
      </c>
      <c r="G23" s="101"/>
      <c r="H23" s="101"/>
      <c r="I23" s="101" t="s">
        <v>50</v>
      </c>
      <c r="J23" s="23">
        <v>4</v>
      </c>
    </row>
    <row r="24" spans="1:10" ht="15" customHeight="1">
      <c r="A24" s="103"/>
      <c r="B24" s="103"/>
      <c r="C24" s="104"/>
      <c r="D24" s="104"/>
      <c r="E24" s="104"/>
      <c r="F24" s="104"/>
      <c r="G24" s="104"/>
      <c r="H24" s="104"/>
      <c r="I24" s="104"/>
      <c r="J24" s="104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4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2.75">
      <c r="A2" s="25"/>
      <c r="B2" s="26"/>
      <c r="C2" s="27"/>
      <c r="D2" s="27"/>
      <c r="E2" s="27"/>
      <c r="F2" s="28"/>
      <c r="G2" s="29" t="s">
        <v>57</v>
      </c>
      <c r="H2" s="30"/>
      <c r="I2" s="108" t="s">
        <v>0</v>
      </c>
      <c r="J2" s="108"/>
      <c r="K2" s="108"/>
      <c r="L2" s="108"/>
      <c r="M2" s="108"/>
      <c r="N2" s="108"/>
      <c r="O2" s="25"/>
    </row>
    <row r="3" spans="1:15" ht="15">
      <c r="A3" s="25"/>
      <c r="B3" s="31"/>
      <c r="C3" s="32" t="s">
        <v>58</v>
      </c>
      <c r="D3" s="32"/>
      <c r="E3" s="25"/>
      <c r="F3" s="33"/>
      <c r="G3" s="29" t="s">
        <v>59</v>
      </c>
      <c r="H3" s="34"/>
      <c r="I3" s="108" t="s">
        <v>12</v>
      </c>
      <c r="J3" s="108"/>
      <c r="K3" s="108"/>
      <c r="L3" s="108"/>
      <c r="M3" s="108"/>
      <c r="N3" s="108"/>
      <c r="O3" s="25"/>
    </row>
    <row r="4" spans="1:15" ht="15.75">
      <c r="A4" s="25"/>
      <c r="B4" s="31"/>
      <c r="C4" s="35" t="s">
        <v>60</v>
      </c>
      <c r="D4" s="35"/>
      <c r="E4" s="25"/>
      <c r="F4" s="33"/>
      <c r="G4" s="29" t="s">
        <v>61</v>
      </c>
      <c r="H4" s="34"/>
      <c r="I4" s="108" t="s">
        <v>97</v>
      </c>
      <c r="J4" s="108"/>
      <c r="K4" s="108"/>
      <c r="L4" s="108"/>
      <c r="M4" s="108"/>
      <c r="N4" s="108"/>
      <c r="O4" s="25"/>
    </row>
    <row r="5" spans="1:20" ht="15.75">
      <c r="A5" s="25"/>
      <c r="B5" s="31"/>
      <c r="C5" s="25" t="s">
        <v>62</v>
      </c>
      <c r="D5" s="35"/>
      <c r="E5" s="25"/>
      <c r="F5" s="33"/>
      <c r="G5" s="29" t="s">
        <v>63</v>
      </c>
      <c r="H5" s="34"/>
      <c r="I5" s="108">
        <v>45431</v>
      </c>
      <c r="J5" s="108"/>
      <c r="K5" s="108"/>
      <c r="L5" s="108"/>
      <c r="M5" s="108"/>
      <c r="N5" s="108"/>
      <c r="O5" s="25"/>
      <c r="R5" s="36"/>
      <c r="S5" s="36"/>
      <c r="T5" s="36"/>
    </row>
    <row r="6" spans="1:20" ht="15">
      <c r="A6" s="25"/>
      <c r="B6" s="31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37"/>
      <c r="O6" s="25"/>
      <c r="R6" s="36"/>
      <c r="S6" s="36"/>
      <c r="T6" s="36"/>
    </row>
    <row r="7" spans="1:15" ht="12.75">
      <c r="A7" s="25"/>
      <c r="B7" s="38" t="s">
        <v>64</v>
      </c>
      <c r="C7" s="109" t="s">
        <v>12</v>
      </c>
      <c r="D7" s="109"/>
      <c r="E7" s="39"/>
      <c r="F7" s="40" t="s">
        <v>65</v>
      </c>
      <c r="G7" s="110" t="s">
        <v>109</v>
      </c>
      <c r="H7" s="110"/>
      <c r="I7" s="110"/>
      <c r="J7" s="110"/>
      <c r="K7" s="110"/>
      <c r="L7" s="110"/>
      <c r="M7" s="110"/>
      <c r="N7" s="110"/>
      <c r="O7" s="25"/>
    </row>
    <row r="8" spans="1:15" ht="15">
      <c r="A8" s="25"/>
      <c r="B8" s="41" t="s">
        <v>66</v>
      </c>
      <c r="C8" s="111" t="s">
        <v>111</v>
      </c>
      <c r="D8" s="111"/>
      <c r="E8" s="42"/>
      <c r="F8" s="43" t="s">
        <v>68</v>
      </c>
      <c r="G8" s="112" t="s">
        <v>112</v>
      </c>
      <c r="H8" s="112"/>
      <c r="I8" s="112"/>
      <c r="J8" s="112"/>
      <c r="K8" s="112"/>
      <c r="L8" s="112"/>
      <c r="M8" s="112"/>
      <c r="N8" s="112"/>
      <c r="O8" s="25"/>
    </row>
    <row r="9" spans="1:15" ht="15">
      <c r="A9" s="25"/>
      <c r="B9" s="41" t="s">
        <v>70</v>
      </c>
      <c r="C9" s="111" t="s">
        <v>113</v>
      </c>
      <c r="D9" s="111"/>
      <c r="E9" s="42"/>
      <c r="F9" s="43" t="s">
        <v>72</v>
      </c>
      <c r="G9" s="112" t="s">
        <v>114</v>
      </c>
      <c r="H9" s="112"/>
      <c r="I9" s="112"/>
      <c r="J9" s="112"/>
      <c r="K9" s="112"/>
      <c r="L9" s="112"/>
      <c r="M9" s="112"/>
      <c r="N9" s="112"/>
      <c r="O9" s="25"/>
    </row>
    <row r="10" spans="1:15" ht="12.75">
      <c r="A10" s="25"/>
      <c r="B10" s="113" t="s">
        <v>74</v>
      </c>
      <c r="C10" s="113"/>
      <c r="D10" s="113"/>
      <c r="E10" s="44"/>
      <c r="F10" s="114" t="s">
        <v>74</v>
      </c>
      <c r="G10" s="114"/>
      <c r="H10" s="114"/>
      <c r="I10" s="114"/>
      <c r="J10" s="114"/>
      <c r="K10" s="114"/>
      <c r="L10" s="114"/>
      <c r="M10" s="114"/>
      <c r="N10" s="114"/>
      <c r="O10" s="25"/>
    </row>
    <row r="11" spans="1:15" ht="15">
      <c r="A11" s="25"/>
      <c r="B11" s="45" t="s">
        <v>75</v>
      </c>
      <c r="C11" s="111" t="str">
        <f>C8</f>
        <v>Karjalainen Niklas</v>
      </c>
      <c r="D11" s="111"/>
      <c r="E11" s="42"/>
      <c r="F11" s="46" t="s">
        <v>75</v>
      </c>
      <c r="G11" s="112" t="str">
        <f>G8</f>
        <v>Oleshko Olga</v>
      </c>
      <c r="H11" s="112"/>
      <c r="I11" s="112"/>
      <c r="J11" s="112"/>
      <c r="K11" s="112"/>
      <c r="L11" s="112"/>
      <c r="M11" s="112"/>
      <c r="N11" s="112"/>
      <c r="O11" s="25"/>
    </row>
    <row r="12" spans="1:15" ht="15">
      <c r="A12" s="25"/>
      <c r="B12" s="47" t="s">
        <v>75</v>
      </c>
      <c r="C12" s="115" t="str">
        <f>C9</f>
        <v>Åvist Aapo</v>
      </c>
      <c r="D12" s="115"/>
      <c r="E12" s="48"/>
      <c r="F12" s="49" t="s">
        <v>75</v>
      </c>
      <c r="G12" s="116" t="str">
        <f>G9</f>
        <v>Bielokrynytska Anastasiia</v>
      </c>
      <c r="H12" s="116"/>
      <c r="I12" s="116"/>
      <c r="J12" s="116"/>
      <c r="K12" s="116"/>
      <c r="L12" s="116"/>
      <c r="M12" s="116"/>
      <c r="N12" s="116"/>
      <c r="O12" s="25"/>
    </row>
    <row r="13" spans="1:15" ht="12.75">
      <c r="A13" s="25"/>
      <c r="B13" s="3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7"/>
      <c r="O13" s="25"/>
    </row>
    <row r="14" spans="1:15" ht="15">
      <c r="A14" s="25"/>
      <c r="B14" s="50" t="s">
        <v>76</v>
      </c>
      <c r="C14" s="25"/>
      <c r="D14" s="25"/>
      <c r="E14" s="25"/>
      <c r="F14" s="51">
        <v>1</v>
      </c>
      <c r="G14" s="51">
        <v>2</v>
      </c>
      <c r="H14" s="51">
        <v>3</v>
      </c>
      <c r="I14" s="51">
        <v>4</v>
      </c>
      <c r="J14" s="51">
        <v>5</v>
      </c>
      <c r="K14" s="117" t="s">
        <v>7</v>
      </c>
      <c r="L14" s="117"/>
      <c r="M14" s="51" t="s">
        <v>77</v>
      </c>
      <c r="N14" s="51" t="s">
        <v>78</v>
      </c>
      <c r="O14" s="25"/>
    </row>
    <row r="15" spans="1:15" ht="15">
      <c r="A15" s="25"/>
      <c r="B15" s="52" t="s">
        <v>79</v>
      </c>
      <c r="C15" s="118" t="str">
        <f>IF(C8&gt;"",C8&amp;" - "&amp;G8,"")</f>
        <v>Karjalainen Niklas - Oleshko Olga</v>
      </c>
      <c r="D15" s="118"/>
      <c r="E15" s="54"/>
      <c r="F15" s="55">
        <v>7</v>
      </c>
      <c r="G15" s="55">
        <v>6</v>
      </c>
      <c r="H15" s="55">
        <v>7</v>
      </c>
      <c r="I15" s="55"/>
      <c r="J15" s="56"/>
      <c r="K15" s="57">
        <f>IF(ISBLANK(F15),"",COUNTIF(F15:J15,"&gt;=0"))</f>
        <v>3</v>
      </c>
      <c r="L15" s="58">
        <f>IF(ISBLANK(F15),"",IF(LEFT(F15)="-",1,0)+IF(LEFT(G15)="-",1,0)+IF(LEFT(H15)="-",1,0)+IF(LEFT(I15)="-",1,0)+IF(LEFT(J15)="-",1,0))</f>
        <v>0</v>
      </c>
      <c r="M15" s="59">
        <f>IF(K15=3,1,"")</f>
        <v>1</v>
      </c>
      <c r="N15" s="60">
        <f>IF(L15=3,1,"")</f>
      </c>
      <c r="O15" s="25"/>
    </row>
    <row r="16" spans="1:15" ht="15">
      <c r="A16" s="25"/>
      <c r="B16" s="52" t="s">
        <v>80</v>
      </c>
      <c r="C16" s="118" t="str">
        <f>IF(C9&gt;"",C9&amp;" - "&amp;G9,"")</f>
        <v>Åvist Aapo - Bielokrynytska Anastasiia</v>
      </c>
      <c r="D16" s="118"/>
      <c r="E16" s="54"/>
      <c r="F16" s="55">
        <v>2</v>
      </c>
      <c r="G16" s="55">
        <v>5</v>
      </c>
      <c r="H16" s="55">
        <v>6</v>
      </c>
      <c r="I16" s="55"/>
      <c r="J16" s="61"/>
      <c r="K16" s="62">
        <f>IF(ISBLANK(F16),"",COUNTIF(F16:J16,"&gt;=0"))</f>
        <v>3</v>
      </c>
      <c r="L16" s="63">
        <f>IF(ISBLANK(F16),"",IF(LEFT(F16)="-",1,0)+IF(LEFT(G16)="-",1,0)+IF(LEFT(H16)="-",1,0)+IF(LEFT(I16)="-",1,0)+IF(LEFT(J16)="-",1,0))</f>
        <v>0</v>
      </c>
      <c r="M16" s="64">
        <f>IF(K16=3,1,"")</f>
        <v>1</v>
      </c>
      <c r="N16" s="65">
        <f>IF(L16=3,1,"")</f>
      </c>
      <c r="O16" s="25"/>
    </row>
    <row r="17" spans="1:15" ht="12.75">
      <c r="A17" s="25"/>
      <c r="B17" s="66" t="s">
        <v>81</v>
      </c>
      <c r="C17" s="53" t="str">
        <f>IF(C11&gt;"",C11&amp;" / "&amp;C12,"")</f>
        <v>Karjalainen Niklas / Åvist Aapo</v>
      </c>
      <c r="D17" s="53" t="str">
        <f>IF(G11&gt;"",G11&amp;" / "&amp;G12,"")</f>
        <v>Oleshko Olga / Bielokrynytska Anastasiia</v>
      </c>
      <c r="E17" s="67"/>
      <c r="F17" s="55">
        <v>5</v>
      </c>
      <c r="G17" s="55">
        <v>4</v>
      </c>
      <c r="H17" s="55">
        <v>8</v>
      </c>
      <c r="I17" s="55"/>
      <c r="J17" s="61"/>
      <c r="K17" s="62">
        <f>IF(ISBLANK(F17),"",COUNTIF(F17:J17,"&gt;=0"))</f>
        <v>3</v>
      </c>
      <c r="L17" s="63">
        <f>IF(ISBLANK(F17),"",IF(LEFT(F17)="-",1,0)+IF(LEFT(G17)="-",1,0)+IF(LEFT(H17)="-",1,0)+IF(LEFT(I17)="-",1,0)+IF(LEFT(J17)="-",1,0))</f>
        <v>0</v>
      </c>
      <c r="M17" s="64">
        <f>IF(K17=3,1,"")</f>
        <v>1</v>
      </c>
      <c r="N17" s="65">
        <f>IF(L17=3,1,"")</f>
      </c>
      <c r="O17" s="25"/>
    </row>
    <row r="18" spans="1:15" ht="15">
      <c r="A18" s="25"/>
      <c r="B18" s="52" t="s">
        <v>82</v>
      </c>
      <c r="C18" s="118" t="str">
        <f>IF(C8&gt;"",C8&amp;" - "&amp;G9,"")</f>
        <v>Karjalainen Niklas - Bielokrynytska Anastasiia</v>
      </c>
      <c r="D18" s="118"/>
      <c r="E18" s="54"/>
      <c r="F18" s="55"/>
      <c r="G18" s="55"/>
      <c r="H18" s="55"/>
      <c r="I18" s="55"/>
      <c r="J18" s="61"/>
      <c r="K18" s="62">
        <f>IF(ISBLANK(F18),"",COUNTIF(F18:J18,"&gt;=0"))</f>
      </c>
      <c r="L18" s="63">
        <f>IF(ISBLANK(F18),"",IF(LEFT(F18)="-",1,0)+IF(LEFT(G18)="-",1,0)+IF(LEFT(H18)="-",1,0)+IF(LEFT(I18)="-",1,0)+IF(LEFT(J18)="-",1,0))</f>
      </c>
      <c r="M18" s="64">
        <f>IF(K18=3,1,"")</f>
      </c>
      <c r="N18" s="65">
        <f>IF(L18=3,1,"")</f>
      </c>
      <c r="O18" s="25"/>
    </row>
    <row r="19" spans="1:15" ht="15">
      <c r="A19" s="25"/>
      <c r="B19" s="52" t="s">
        <v>83</v>
      </c>
      <c r="C19" s="118" t="str">
        <f>IF(C9&gt;"",C9&amp;" - "&amp;G8,"")</f>
        <v>Åvist Aapo - Oleshko Olga</v>
      </c>
      <c r="D19" s="118"/>
      <c r="E19" s="54"/>
      <c r="F19" s="55"/>
      <c r="G19" s="55"/>
      <c r="H19" s="55"/>
      <c r="I19" s="55"/>
      <c r="J19" s="61"/>
      <c r="K19" s="68">
        <f>IF(ISBLANK(F19),"",COUNTIF(F19:J19,"&gt;=0"))</f>
      </c>
      <c r="L19" s="69">
        <f>IF(ISBLANK(F19),"",IF(LEFT(F19)="-",1,0)+IF(LEFT(G19)="-",1,0)+IF(LEFT(H19)="-",1,0)+IF(LEFT(I19)="-",1,0)+IF(LEFT(J19)="-",1,0))</f>
      </c>
      <c r="M19" s="70">
        <f>IF(K19=3,1,"")</f>
      </c>
      <c r="N19" s="71">
        <f>IF(L19=3,1,"")</f>
      </c>
      <c r="O19" s="25"/>
    </row>
    <row r="20" spans="1:15" ht="18.75">
      <c r="A20" s="25"/>
      <c r="B20" s="72"/>
      <c r="C20" s="73"/>
      <c r="D20" s="73"/>
      <c r="E20" s="73"/>
      <c r="F20" s="74"/>
      <c r="G20" s="74"/>
      <c r="H20" s="75"/>
      <c r="I20" s="119" t="s">
        <v>84</v>
      </c>
      <c r="J20" s="119"/>
      <c r="K20" s="76">
        <f>COUNTIF(K15:K19,"=3")</f>
        <v>3</v>
      </c>
      <c r="L20" s="77">
        <f>COUNTIF(L15:L19,"=3")</f>
        <v>0</v>
      </c>
      <c r="M20" s="78">
        <f>SUM(M15:M19)</f>
        <v>3</v>
      </c>
      <c r="N20" s="79">
        <f>SUM(N15:N19)</f>
        <v>0</v>
      </c>
      <c r="O20" s="25"/>
    </row>
    <row r="21" spans="1:15" ht="15">
      <c r="A21" s="25"/>
      <c r="B21" s="80" t="s">
        <v>85</v>
      </c>
      <c r="C21" s="73"/>
      <c r="D21" s="73"/>
      <c r="E21" s="73"/>
      <c r="F21" s="73"/>
      <c r="G21" s="73"/>
      <c r="H21" s="73"/>
      <c r="I21" s="73"/>
      <c r="J21" s="73"/>
      <c r="K21" s="25"/>
      <c r="L21" s="25"/>
      <c r="M21" s="25"/>
      <c r="N21" s="37"/>
      <c r="O21" s="25"/>
    </row>
    <row r="22" spans="1:15" ht="15">
      <c r="A22" s="25"/>
      <c r="B22" s="81" t="s">
        <v>86</v>
      </c>
      <c r="C22" s="82"/>
      <c r="D22" s="83" t="s">
        <v>87</v>
      </c>
      <c r="E22" s="82"/>
      <c r="F22" s="83" t="s">
        <v>36</v>
      </c>
      <c r="G22" s="83"/>
      <c r="H22" s="84"/>
      <c r="I22" s="25"/>
      <c r="J22" s="120" t="s">
        <v>88</v>
      </c>
      <c r="K22" s="120"/>
      <c r="L22" s="120"/>
      <c r="M22" s="120"/>
      <c r="N22" s="120"/>
      <c r="O22" s="25"/>
    </row>
    <row r="23" spans="1:15" ht="21">
      <c r="A23" s="25"/>
      <c r="B23" s="121"/>
      <c r="C23" s="121"/>
      <c r="D23" s="121"/>
      <c r="E23" s="85"/>
      <c r="F23" s="122"/>
      <c r="G23" s="122"/>
      <c r="H23" s="122"/>
      <c r="I23" s="122"/>
      <c r="J23" s="123" t="str">
        <f>IF(M20=3,C7,IF(N20=3,G7,""))</f>
        <v>OPT-86</v>
      </c>
      <c r="K23" s="123"/>
      <c r="L23" s="123"/>
      <c r="M23" s="123"/>
      <c r="N23" s="123"/>
      <c r="O23" s="25"/>
    </row>
    <row r="24" spans="1:15" ht="6" customHeight="1">
      <c r="A24" s="25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25"/>
    </row>
    <row r="25" ht="8.25" customHeight="1"/>
    <row r="27" spans="1:14" ht="12.75">
      <c r="A27" s="25"/>
      <c r="B27" s="26"/>
      <c r="C27" s="27"/>
      <c r="D27" s="27"/>
      <c r="E27" s="27"/>
      <c r="F27" s="28"/>
      <c r="G27" s="29" t="s">
        <v>57</v>
      </c>
      <c r="H27" s="30"/>
      <c r="I27" s="108" t="s">
        <v>0</v>
      </c>
      <c r="J27" s="108"/>
      <c r="K27" s="108"/>
      <c r="L27" s="108"/>
      <c r="M27" s="108"/>
      <c r="N27" s="108"/>
    </row>
    <row r="28" spans="1:14" ht="15">
      <c r="A28" s="25"/>
      <c r="B28" s="31"/>
      <c r="C28" s="32" t="s">
        <v>58</v>
      </c>
      <c r="D28" s="32"/>
      <c r="E28" s="25"/>
      <c r="F28" s="33"/>
      <c r="G28" s="29" t="s">
        <v>59</v>
      </c>
      <c r="H28" s="34"/>
      <c r="I28" s="108" t="s">
        <v>12</v>
      </c>
      <c r="J28" s="108"/>
      <c r="K28" s="108"/>
      <c r="L28" s="108"/>
      <c r="M28" s="108"/>
      <c r="N28" s="108"/>
    </row>
    <row r="29" spans="1:14" ht="15.75">
      <c r="A29" s="25"/>
      <c r="B29" s="31"/>
      <c r="C29" s="35" t="s">
        <v>60</v>
      </c>
      <c r="D29" s="35"/>
      <c r="E29" s="25"/>
      <c r="F29" s="33"/>
      <c r="G29" s="29" t="s">
        <v>61</v>
      </c>
      <c r="H29" s="34"/>
      <c r="I29" s="108" t="s">
        <v>97</v>
      </c>
      <c r="J29" s="108"/>
      <c r="K29" s="108"/>
      <c r="L29" s="108"/>
      <c r="M29" s="108"/>
      <c r="N29" s="108"/>
    </row>
    <row r="30" spans="1:14" ht="15.75">
      <c r="A30" s="25"/>
      <c r="B30" s="31"/>
      <c r="C30" s="25" t="s">
        <v>62</v>
      </c>
      <c r="D30" s="35"/>
      <c r="E30" s="25"/>
      <c r="F30" s="33"/>
      <c r="G30" s="29" t="s">
        <v>63</v>
      </c>
      <c r="H30" s="34"/>
      <c r="I30" s="108">
        <v>45431</v>
      </c>
      <c r="J30" s="108"/>
      <c r="K30" s="108"/>
      <c r="L30" s="108"/>
      <c r="M30" s="108"/>
      <c r="N30" s="108"/>
    </row>
    <row r="31" spans="1:14" ht="12.75">
      <c r="A31" s="25"/>
      <c r="B31" s="3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7"/>
    </row>
    <row r="32" spans="1:14" ht="12.75">
      <c r="A32" s="25"/>
      <c r="B32" s="38" t="s">
        <v>64</v>
      </c>
      <c r="C32" s="109" t="s">
        <v>131</v>
      </c>
      <c r="D32" s="109"/>
      <c r="E32" s="39"/>
      <c r="F32" s="40" t="s">
        <v>65</v>
      </c>
      <c r="G32" s="110" t="s">
        <v>109</v>
      </c>
      <c r="H32" s="110"/>
      <c r="I32" s="110"/>
      <c r="J32" s="110"/>
      <c r="K32" s="110"/>
      <c r="L32" s="110"/>
      <c r="M32" s="110"/>
      <c r="N32" s="110"/>
    </row>
    <row r="33" spans="1:14" ht="15">
      <c r="A33" s="25"/>
      <c r="B33" s="41" t="s">
        <v>66</v>
      </c>
      <c r="C33" s="111" t="s">
        <v>115</v>
      </c>
      <c r="D33" s="111"/>
      <c r="E33" s="42"/>
      <c r="F33" s="43" t="s">
        <v>68</v>
      </c>
      <c r="G33" s="112" t="s">
        <v>112</v>
      </c>
      <c r="H33" s="112"/>
      <c r="I33" s="112"/>
      <c r="J33" s="112"/>
      <c r="K33" s="112"/>
      <c r="L33" s="112"/>
      <c r="M33" s="112"/>
      <c r="N33" s="112"/>
    </row>
    <row r="34" spans="1:14" ht="15">
      <c r="A34" s="25"/>
      <c r="B34" s="41" t="s">
        <v>70</v>
      </c>
      <c r="C34" s="111" t="s">
        <v>116</v>
      </c>
      <c r="D34" s="111"/>
      <c r="E34" s="42"/>
      <c r="F34" s="43" t="s">
        <v>72</v>
      </c>
      <c r="G34" s="112" t="s">
        <v>114</v>
      </c>
      <c r="H34" s="112"/>
      <c r="I34" s="112"/>
      <c r="J34" s="112"/>
      <c r="K34" s="112"/>
      <c r="L34" s="112"/>
      <c r="M34" s="112"/>
      <c r="N34" s="112"/>
    </row>
    <row r="35" spans="1:14" ht="12.75">
      <c r="A35" s="25"/>
      <c r="B35" s="113" t="s">
        <v>74</v>
      </c>
      <c r="C35" s="113"/>
      <c r="D35" s="113"/>
      <c r="E35" s="44"/>
      <c r="F35" s="114" t="s">
        <v>74</v>
      </c>
      <c r="G35" s="114"/>
      <c r="H35" s="114"/>
      <c r="I35" s="114"/>
      <c r="J35" s="114"/>
      <c r="K35" s="114"/>
      <c r="L35" s="114"/>
      <c r="M35" s="114"/>
      <c r="N35" s="114"/>
    </row>
    <row r="36" spans="1:14" ht="15">
      <c r="A36" s="25"/>
      <c r="B36" s="45" t="s">
        <v>75</v>
      </c>
      <c r="C36" s="111" t="str">
        <f>C33</f>
        <v>Arvola Juha</v>
      </c>
      <c r="D36" s="111"/>
      <c r="E36" s="42"/>
      <c r="F36" s="46" t="s">
        <v>75</v>
      </c>
      <c r="G36" s="112" t="str">
        <f>G33</f>
        <v>Oleshko Olga</v>
      </c>
      <c r="H36" s="112"/>
      <c r="I36" s="112"/>
      <c r="J36" s="112"/>
      <c r="K36" s="112"/>
      <c r="L36" s="112"/>
      <c r="M36" s="112"/>
      <c r="N36" s="112"/>
    </row>
    <row r="37" spans="1:14" ht="15">
      <c r="A37" s="25"/>
      <c r="B37" s="47" t="s">
        <v>75</v>
      </c>
      <c r="C37" s="115" t="str">
        <f>C34</f>
        <v>Lassila Raimo</v>
      </c>
      <c r="D37" s="115"/>
      <c r="E37" s="48"/>
      <c r="F37" s="49" t="s">
        <v>75</v>
      </c>
      <c r="G37" s="116" t="str">
        <f>G34</f>
        <v>Bielokrynytska Anastasiia</v>
      </c>
      <c r="H37" s="116"/>
      <c r="I37" s="116"/>
      <c r="J37" s="116"/>
      <c r="K37" s="116"/>
      <c r="L37" s="116"/>
      <c r="M37" s="116"/>
      <c r="N37" s="116"/>
    </row>
    <row r="38" spans="1:14" ht="12.75">
      <c r="A38" s="25"/>
      <c r="B38" s="3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7"/>
    </row>
    <row r="39" spans="1:14" ht="15">
      <c r="A39" s="25"/>
      <c r="B39" s="50" t="s">
        <v>76</v>
      </c>
      <c r="C39" s="25"/>
      <c r="D39" s="25"/>
      <c r="E39" s="25"/>
      <c r="F39" s="51">
        <v>1</v>
      </c>
      <c r="G39" s="51">
        <v>2</v>
      </c>
      <c r="H39" s="51">
        <v>3</v>
      </c>
      <c r="I39" s="51">
        <v>4</v>
      </c>
      <c r="J39" s="51">
        <v>5</v>
      </c>
      <c r="K39" s="117" t="s">
        <v>7</v>
      </c>
      <c r="L39" s="117"/>
      <c r="M39" s="51" t="s">
        <v>77</v>
      </c>
      <c r="N39" s="51" t="s">
        <v>78</v>
      </c>
    </row>
    <row r="40" spans="1:14" ht="15">
      <c r="A40" s="25"/>
      <c r="B40" s="52" t="s">
        <v>79</v>
      </c>
      <c r="C40" s="118" t="str">
        <f>IF(C33&gt;"",C33&amp;" - "&amp;G33,"")</f>
        <v>Arvola Juha - Oleshko Olga</v>
      </c>
      <c r="D40" s="118"/>
      <c r="E40" s="54"/>
      <c r="F40" s="55">
        <v>2</v>
      </c>
      <c r="G40" s="55">
        <v>5</v>
      </c>
      <c r="H40" s="55">
        <v>9</v>
      </c>
      <c r="I40" s="55"/>
      <c r="J40" s="56"/>
      <c r="K40" s="57">
        <f>IF(ISBLANK(F40),"",COUNTIF(F40:J40,"&gt;=0"))</f>
        <v>3</v>
      </c>
      <c r="L40" s="58">
        <f>IF(ISBLANK(F40),"",IF(LEFT(F40)="-",1,0)+IF(LEFT(G40)="-",1,0)+IF(LEFT(H40)="-",1,0)+IF(LEFT(I40)="-",1,0)+IF(LEFT(J40)="-",1,0))</f>
        <v>0</v>
      </c>
      <c r="M40" s="59">
        <f>IF(K40=3,1,"")</f>
        <v>1</v>
      </c>
      <c r="N40" s="60">
        <f>IF(L40=3,1,"")</f>
      </c>
    </row>
    <row r="41" spans="1:14" ht="15">
      <c r="A41" s="25"/>
      <c r="B41" s="52" t="s">
        <v>80</v>
      </c>
      <c r="C41" s="118" t="str">
        <f>IF(C34&gt;"",C34&amp;" - "&amp;G34,"")</f>
        <v>Lassila Raimo - Bielokrynytska Anastasiia</v>
      </c>
      <c r="D41" s="118"/>
      <c r="E41" s="54"/>
      <c r="F41" s="55">
        <v>3</v>
      </c>
      <c r="G41" s="55">
        <v>4</v>
      </c>
      <c r="H41" s="55">
        <v>5</v>
      </c>
      <c r="I41" s="55"/>
      <c r="J41" s="61"/>
      <c r="K41" s="62">
        <f>IF(ISBLANK(F41),"",COUNTIF(F41:J41,"&gt;=0"))</f>
        <v>3</v>
      </c>
      <c r="L41" s="63">
        <f>IF(ISBLANK(F41),"",IF(LEFT(F41)="-",1,0)+IF(LEFT(G41)="-",1,0)+IF(LEFT(H41)="-",1,0)+IF(LEFT(I41)="-",1,0)+IF(LEFT(J41)="-",1,0))</f>
        <v>0</v>
      </c>
      <c r="M41" s="64">
        <f>IF(K41=3,1,"")</f>
        <v>1</v>
      </c>
      <c r="N41" s="65">
        <f>IF(L41=3,1,"")</f>
      </c>
    </row>
    <row r="42" spans="1:14" ht="12.75">
      <c r="A42" s="25"/>
      <c r="B42" s="66" t="s">
        <v>81</v>
      </c>
      <c r="C42" s="53" t="str">
        <f>IF(C36&gt;"",C36&amp;" / "&amp;C37,"")</f>
        <v>Arvola Juha / Lassila Raimo</v>
      </c>
      <c r="D42" s="53" t="str">
        <f>IF(G36&gt;"",G36&amp;" / "&amp;G37,"")</f>
        <v>Oleshko Olga / Bielokrynytska Anastasiia</v>
      </c>
      <c r="E42" s="67"/>
      <c r="F42" s="55">
        <v>8</v>
      </c>
      <c r="G42" s="55">
        <v>5</v>
      </c>
      <c r="H42" s="55">
        <v>5</v>
      </c>
      <c r="I42" s="55"/>
      <c r="J42" s="61"/>
      <c r="K42" s="62">
        <f>IF(ISBLANK(F42),"",COUNTIF(F42:J42,"&gt;=0"))</f>
        <v>3</v>
      </c>
      <c r="L42" s="63">
        <f>IF(ISBLANK(F42),"",IF(LEFT(F42)="-",1,0)+IF(LEFT(G42)="-",1,0)+IF(LEFT(H42)="-",1,0)+IF(LEFT(I42)="-",1,0)+IF(LEFT(J42)="-",1,0))</f>
        <v>0</v>
      </c>
      <c r="M42" s="64">
        <f>IF(K42=3,1,"")</f>
        <v>1</v>
      </c>
      <c r="N42" s="65">
        <f>IF(L42=3,1,"")</f>
      </c>
    </row>
    <row r="43" spans="1:14" ht="15">
      <c r="A43" s="25"/>
      <c r="B43" s="52" t="s">
        <v>82</v>
      </c>
      <c r="C43" s="118" t="str">
        <f>IF(C33&gt;"",C33&amp;" - "&amp;G34,"")</f>
        <v>Arvola Juha - Bielokrynytska Anastasiia</v>
      </c>
      <c r="D43" s="118"/>
      <c r="E43" s="54"/>
      <c r="F43" s="55"/>
      <c r="G43" s="55"/>
      <c r="H43" s="55"/>
      <c r="I43" s="55"/>
      <c r="J43" s="61"/>
      <c r="K43" s="62">
        <f>IF(ISBLANK(F43),"",COUNTIF(F43:J43,"&gt;=0"))</f>
      </c>
      <c r="L43" s="63">
        <f>IF(ISBLANK(F43),"",IF(LEFT(F43)="-",1,0)+IF(LEFT(G43)="-",1,0)+IF(LEFT(H43)="-",1,0)+IF(LEFT(I43)="-",1,0)+IF(LEFT(J43)="-",1,0))</f>
      </c>
      <c r="M43" s="64">
        <f>IF(K43=3,1,"")</f>
      </c>
      <c r="N43" s="65">
        <f>IF(L43=3,1,"")</f>
      </c>
    </row>
    <row r="44" spans="1:14" ht="15">
      <c r="A44" s="25"/>
      <c r="B44" s="52" t="s">
        <v>83</v>
      </c>
      <c r="C44" s="118" t="str">
        <f>IF(C34&gt;"",C34&amp;" - "&amp;G33,"")</f>
        <v>Lassila Raimo - Oleshko Olga</v>
      </c>
      <c r="D44" s="118"/>
      <c r="E44" s="54"/>
      <c r="F44" s="55"/>
      <c r="G44" s="55"/>
      <c r="H44" s="55"/>
      <c r="I44" s="55"/>
      <c r="J44" s="61"/>
      <c r="K44" s="68">
        <f>IF(ISBLANK(F44),"",COUNTIF(F44:J44,"&gt;=0"))</f>
      </c>
      <c r="L44" s="69">
        <f>IF(ISBLANK(F44),"",IF(LEFT(F44)="-",1,0)+IF(LEFT(G44)="-",1,0)+IF(LEFT(H44)="-",1,0)+IF(LEFT(I44)="-",1,0)+IF(LEFT(J44)="-",1,0))</f>
      </c>
      <c r="M44" s="70">
        <f>IF(K44=3,1,"")</f>
      </c>
      <c r="N44" s="71">
        <f>IF(L44=3,1,"")</f>
      </c>
    </row>
    <row r="45" spans="1:14" ht="18.75">
      <c r="A45" s="25"/>
      <c r="B45" s="72"/>
      <c r="C45" s="73"/>
      <c r="D45" s="73"/>
      <c r="E45" s="73"/>
      <c r="F45" s="74"/>
      <c r="G45" s="74"/>
      <c r="H45" s="75"/>
      <c r="I45" s="119" t="s">
        <v>84</v>
      </c>
      <c r="J45" s="119"/>
      <c r="K45" s="76">
        <f>COUNTIF(K40:K44,"=3")</f>
        <v>3</v>
      </c>
      <c r="L45" s="77">
        <f>COUNTIF(L40:L44,"=3")</f>
        <v>0</v>
      </c>
      <c r="M45" s="78">
        <f>SUM(M40:M44)</f>
        <v>3</v>
      </c>
      <c r="N45" s="79">
        <f>SUM(N40:N44)</f>
        <v>0</v>
      </c>
    </row>
    <row r="46" spans="1:14" ht="15">
      <c r="A46" s="25"/>
      <c r="B46" s="80" t="s">
        <v>85</v>
      </c>
      <c r="C46" s="73"/>
      <c r="D46" s="73"/>
      <c r="E46" s="73"/>
      <c r="F46" s="73"/>
      <c r="G46" s="73"/>
      <c r="H46" s="73"/>
      <c r="I46" s="73"/>
      <c r="J46" s="73"/>
      <c r="K46" s="25"/>
      <c r="L46" s="25"/>
      <c r="M46" s="25"/>
      <c r="N46" s="37"/>
    </row>
    <row r="47" spans="1:14" ht="15">
      <c r="A47" s="25"/>
      <c r="B47" s="81" t="s">
        <v>86</v>
      </c>
      <c r="C47" s="82"/>
      <c r="D47" s="83" t="s">
        <v>87</v>
      </c>
      <c r="E47" s="82"/>
      <c r="F47" s="83" t="s">
        <v>36</v>
      </c>
      <c r="G47" s="83"/>
      <c r="H47" s="84"/>
      <c r="I47" s="25"/>
      <c r="J47" s="120" t="s">
        <v>88</v>
      </c>
      <c r="K47" s="120"/>
      <c r="L47" s="120"/>
      <c r="M47" s="120"/>
      <c r="N47" s="120"/>
    </row>
    <row r="48" spans="1:14" ht="21">
      <c r="A48" s="25"/>
      <c r="B48" s="121"/>
      <c r="C48" s="121"/>
      <c r="D48" s="121"/>
      <c r="E48" s="85"/>
      <c r="F48" s="122"/>
      <c r="G48" s="122"/>
      <c r="H48" s="122"/>
      <c r="I48" s="122"/>
      <c r="J48" s="123" t="str">
        <f>IF(M45=3,C32,IF(N45=3,G32,""))</f>
        <v>KoKu / PT-60</v>
      </c>
      <c r="K48" s="123"/>
      <c r="L48" s="123"/>
      <c r="M48" s="123"/>
      <c r="N48" s="123"/>
    </row>
    <row r="49" spans="1:14" ht="12.75">
      <c r="A49" s="25"/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1" spans="1:14" ht="12.75">
      <c r="A51" s="25"/>
      <c r="B51" s="26"/>
      <c r="C51" s="27"/>
      <c r="D51" s="27"/>
      <c r="E51" s="27"/>
      <c r="F51" s="28"/>
      <c r="G51" s="29" t="s">
        <v>57</v>
      </c>
      <c r="H51" s="30"/>
      <c r="I51" s="108" t="s">
        <v>0</v>
      </c>
      <c r="J51" s="108"/>
      <c r="K51" s="108"/>
      <c r="L51" s="108"/>
      <c r="M51" s="108"/>
      <c r="N51" s="108"/>
    </row>
    <row r="52" spans="1:14" ht="15">
      <c r="A52" s="25"/>
      <c r="B52" s="31"/>
      <c r="C52" s="32" t="s">
        <v>58</v>
      </c>
      <c r="D52" s="32"/>
      <c r="E52" s="25"/>
      <c r="F52" s="33"/>
      <c r="G52" s="29" t="s">
        <v>59</v>
      </c>
      <c r="H52" s="34"/>
      <c r="I52" s="108" t="s">
        <v>12</v>
      </c>
      <c r="J52" s="108"/>
      <c r="K52" s="108"/>
      <c r="L52" s="108"/>
      <c r="M52" s="108"/>
      <c r="N52" s="108"/>
    </row>
    <row r="53" spans="1:14" ht="15.75">
      <c r="A53" s="25"/>
      <c r="B53" s="31"/>
      <c r="C53" s="35" t="s">
        <v>60</v>
      </c>
      <c r="D53" s="35"/>
      <c r="E53" s="25"/>
      <c r="F53" s="33"/>
      <c r="G53" s="29" t="s">
        <v>61</v>
      </c>
      <c r="H53" s="34"/>
      <c r="I53" s="108" t="s">
        <v>97</v>
      </c>
      <c r="J53" s="108"/>
      <c r="K53" s="108"/>
      <c r="L53" s="108"/>
      <c r="M53" s="108"/>
      <c r="N53" s="108"/>
    </row>
    <row r="54" spans="1:14" ht="15.75">
      <c r="A54" s="25"/>
      <c r="B54" s="31"/>
      <c r="C54" s="25" t="s">
        <v>62</v>
      </c>
      <c r="D54" s="35"/>
      <c r="E54" s="25"/>
      <c r="F54" s="33"/>
      <c r="G54" s="29" t="s">
        <v>63</v>
      </c>
      <c r="H54" s="34"/>
      <c r="I54" s="108">
        <v>45431</v>
      </c>
      <c r="J54" s="108"/>
      <c r="K54" s="108"/>
      <c r="L54" s="108"/>
      <c r="M54" s="108"/>
      <c r="N54" s="108"/>
    </row>
    <row r="55" spans="1:14" ht="12.75">
      <c r="A55" s="25"/>
      <c r="B55" s="3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7"/>
    </row>
    <row r="56" spans="1:14" ht="12.75">
      <c r="A56" s="25"/>
      <c r="B56" s="38" t="s">
        <v>64</v>
      </c>
      <c r="C56" s="109" t="s">
        <v>132</v>
      </c>
      <c r="D56" s="109"/>
      <c r="E56" s="39"/>
      <c r="F56" s="40" t="s">
        <v>65</v>
      </c>
      <c r="G56" s="110" t="s">
        <v>106</v>
      </c>
      <c r="H56" s="110"/>
      <c r="I56" s="110"/>
      <c r="J56" s="110"/>
      <c r="K56" s="110"/>
      <c r="L56" s="110"/>
      <c r="M56" s="110"/>
      <c r="N56" s="110"/>
    </row>
    <row r="57" spans="1:14" ht="15">
      <c r="A57" s="25"/>
      <c r="B57" s="41" t="s">
        <v>66</v>
      </c>
      <c r="C57" s="111" t="s">
        <v>117</v>
      </c>
      <c r="D57" s="111"/>
      <c r="E57" s="42"/>
      <c r="F57" s="43" t="s">
        <v>68</v>
      </c>
      <c r="G57" s="112" t="s">
        <v>118</v>
      </c>
      <c r="H57" s="112"/>
      <c r="I57" s="112"/>
      <c r="J57" s="112"/>
      <c r="K57" s="112"/>
      <c r="L57" s="112"/>
      <c r="M57" s="112"/>
      <c r="N57" s="112"/>
    </row>
    <row r="58" spans="1:14" ht="15">
      <c r="A58" s="25"/>
      <c r="B58" s="41" t="s">
        <v>70</v>
      </c>
      <c r="C58" s="111" t="s">
        <v>119</v>
      </c>
      <c r="D58" s="111"/>
      <c r="E58" s="42"/>
      <c r="F58" s="43" t="s">
        <v>72</v>
      </c>
      <c r="G58" s="112" t="s">
        <v>120</v>
      </c>
      <c r="H58" s="112"/>
      <c r="I58" s="112"/>
      <c r="J58" s="112"/>
      <c r="K58" s="112"/>
      <c r="L58" s="112"/>
      <c r="M58" s="112"/>
      <c r="N58" s="112"/>
    </row>
    <row r="59" spans="1:14" ht="12.75">
      <c r="A59" s="25"/>
      <c r="B59" s="113" t="s">
        <v>74</v>
      </c>
      <c r="C59" s="113"/>
      <c r="D59" s="113"/>
      <c r="E59" s="44"/>
      <c r="F59" s="114" t="s">
        <v>74</v>
      </c>
      <c r="G59" s="114"/>
      <c r="H59" s="114"/>
      <c r="I59" s="114"/>
      <c r="J59" s="114"/>
      <c r="K59" s="114"/>
      <c r="L59" s="114"/>
      <c r="M59" s="114"/>
      <c r="N59" s="114"/>
    </row>
    <row r="60" spans="1:14" ht="15">
      <c r="A60" s="25"/>
      <c r="B60" s="45" t="s">
        <v>75</v>
      </c>
      <c r="C60" s="111" t="str">
        <f>C57</f>
        <v>Kauppinen Arto</v>
      </c>
      <c r="D60" s="111"/>
      <c r="E60" s="42"/>
      <c r="F60" s="46" t="s">
        <v>75</v>
      </c>
      <c r="G60" s="112" t="str">
        <f>G57</f>
        <v>Niskala Juha</v>
      </c>
      <c r="H60" s="112"/>
      <c r="I60" s="112"/>
      <c r="J60" s="112"/>
      <c r="K60" s="112"/>
      <c r="L60" s="112"/>
      <c r="M60" s="112"/>
      <c r="N60" s="112"/>
    </row>
    <row r="61" spans="1:14" ht="15">
      <c r="A61" s="25"/>
      <c r="B61" s="47" t="s">
        <v>75</v>
      </c>
      <c r="C61" s="115" t="str">
        <f>C58</f>
        <v>Tuuttila Tapio</v>
      </c>
      <c r="D61" s="115"/>
      <c r="E61" s="48"/>
      <c r="F61" s="49" t="s">
        <v>75</v>
      </c>
      <c r="G61" s="116" t="str">
        <f>G58</f>
        <v>Tiuraniemi Tomi</v>
      </c>
      <c r="H61" s="116"/>
      <c r="I61" s="116"/>
      <c r="J61" s="116"/>
      <c r="K61" s="116"/>
      <c r="L61" s="116"/>
      <c r="M61" s="116"/>
      <c r="N61" s="116"/>
    </row>
    <row r="62" spans="1:14" ht="12.75">
      <c r="A62" s="25"/>
      <c r="B62" s="3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37"/>
    </row>
    <row r="63" spans="1:14" ht="15">
      <c r="A63" s="25"/>
      <c r="B63" s="50" t="s">
        <v>76</v>
      </c>
      <c r="C63" s="25"/>
      <c r="D63" s="25"/>
      <c r="E63" s="25"/>
      <c r="F63" s="51">
        <v>1</v>
      </c>
      <c r="G63" s="51">
        <v>2</v>
      </c>
      <c r="H63" s="51">
        <v>3</v>
      </c>
      <c r="I63" s="51">
        <v>4</v>
      </c>
      <c r="J63" s="51">
        <v>5</v>
      </c>
      <c r="K63" s="117" t="s">
        <v>7</v>
      </c>
      <c r="L63" s="117"/>
      <c r="M63" s="51" t="s">
        <v>77</v>
      </c>
      <c r="N63" s="51" t="s">
        <v>78</v>
      </c>
    </row>
    <row r="64" spans="1:14" ht="15">
      <c r="A64" s="25"/>
      <c r="B64" s="52" t="s">
        <v>79</v>
      </c>
      <c r="C64" s="118" t="str">
        <f>IF(C57&gt;"",C57&amp;" - "&amp;G57,"")</f>
        <v>Kauppinen Arto - Niskala Juha</v>
      </c>
      <c r="D64" s="118"/>
      <c r="E64" s="54"/>
      <c r="F64" s="55">
        <v>-11</v>
      </c>
      <c r="G64" s="55">
        <v>4</v>
      </c>
      <c r="H64" s="55">
        <v>7</v>
      </c>
      <c r="I64" s="55">
        <v>-9</v>
      </c>
      <c r="J64" s="56">
        <v>15</v>
      </c>
      <c r="K64" s="57">
        <f>IF(ISBLANK(F64),"",COUNTIF(F64:J64,"&gt;=0"))</f>
        <v>3</v>
      </c>
      <c r="L64" s="58">
        <f>IF(ISBLANK(F64),"",IF(LEFT(F64)="-",1,0)+IF(LEFT(G64)="-",1,0)+IF(LEFT(H64)="-",1,0)+IF(LEFT(I64)="-",1,0)+IF(LEFT(J64)="-",1,0))</f>
        <v>2</v>
      </c>
      <c r="M64" s="59">
        <f>IF(K64=3,1,"")</f>
        <v>1</v>
      </c>
      <c r="N64" s="60">
        <f>IF(L64=3,1,"")</f>
      </c>
    </row>
    <row r="65" spans="1:14" ht="15">
      <c r="A65" s="25"/>
      <c r="B65" s="52" t="s">
        <v>80</v>
      </c>
      <c r="C65" s="118" t="str">
        <f>IF(C58&gt;"",C58&amp;" - "&amp;G58,"")</f>
        <v>Tuuttila Tapio - Tiuraniemi Tomi</v>
      </c>
      <c r="D65" s="118"/>
      <c r="E65" s="54"/>
      <c r="F65" s="55">
        <v>-7</v>
      </c>
      <c r="G65" s="55">
        <v>-12</v>
      </c>
      <c r="H65" s="55">
        <v>-8</v>
      </c>
      <c r="I65" s="55"/>
      <c r="J65" s="61"/>
      <c r="K65" s="62">
        <f>IF(ISBLANK(F65),"",COUNTIF(F65:J65,"&gt;=0"))</f>
        <v>0</v>
      </c>
      <c r="L65" s="63">
        <f>IF(ISBLANK(F65),"",IF(LEFT(F65)="-",1,0)+IF(LEFT(G65)="-",1,0)+IF(LEFT(H65)="-",1,0)+IF(LEFT(I65)="-",1,0)+IF(LEFT(J65)="-",1,0))</f>
        <v>3</v>
      </c>
      <c r="M65" s="64">
        <f>IF(K65=3,1,"")</f>
      </c>
      <c r="N65" s="65">
        <f>IF(L65=3,1,"")</f>
        <v>1</v>
      </c>
    </row>
    <row r="66" spans="1:14" ht="12.75">
      <c r="A66" s="25"/>
      <c r="B66" s="66" t="s">
        <v>81</v>
      </c>
      <c r="C66" s="53" t="str">
        <f>IF(C60&gt;"",C60&amp;" / "&amp;C61,"")</f>
        <v>Kauppinen Arto / Tuuttila Tapio</v>
      </c>
      <c r="D66" s="53" t="str">
        <f>IF(G60&gt;"",G60&amp;" / "&amp;G61,"")</f>
        <v>Niskala Juha / Tiuraniemi Tomi</v>
      </c>
      <c r="E66" s="67"/>
      <c r="F66" s="55">
        <v>-5</v>
      </c>
      <c r="G66" s="55">
        <v>8</v>
      </c>
      <c r="H66" s="55">
        <v>-7</v>
      </c>
      <c r="I66" s="55">
        <v>4</v>
      </c>
      <c r="J66" s="61">
        <v>11</v>
      </c>
      <c r="K66" s="62">
        <f>IF(ISBLANK(F66),"",COUNTIF(F66:J66,"&gt;=0"))</f>
        <v>3</v>
      </c>
      <c r="L66" s="63">
        <f>IF(ISBLANK(F66),"",IF(LEFT(F66)="-",1,0)+IF(LEFT(G66)="-",1,0)+IF(LEFT(H66)="-",1,0)+IF(LEFT(I66)="-",1,0)+IF(LEFT(J66)="-",1,0))</f>
        <v>2</v>
      </c>
      <c r="M66" s="64">
        <f>IF(K66=3,1,"")</f>
        <v>1</v>
      </c>
      <c r="N66" s="65">
        <f>IF(L66=3,1,"")</f>
      </c>
    </row>
    <row r="67" spans="1:14" ht="15">
      <c r="A67" s="25"/>
      <c r="B67" s="52" t="s">
        <v>82</v>
      </c>
      <c r="C67" s="118" t="str">
        <f>IF(C57&gt;"",C57&amp;" - "&amp;G58,"")</f>
        <v>Kauppinen Arto - Tiuraniemi Tomi</v>
      </c>
      <c r="D67" s="118"/>
      <c r="E67" s="54"/>
      <c r="F67" s="55"/>
      <c r="G67" s="55"/>
      <c r="H67" s="55"/>
      <c r="I67" s="55"/>
      <c r="J67" s="61"/>
      <c r="K67" s="62">
        <f>IF(ISBLANK(F67),"",COUNTIF(F67:J67,"&gt;=0"))</f>
      </c>
      <c r="L67" s="63">
        <f>IF(ISBLANK(F67),"",IF(LEFT(F67)="-",1,0)+IF(LEFT(G67)="-",1,0)+IF(LEFT(H67)="-",1,0)+IF(LEFT(I67)="-",1,0)+IF(LEFT(J67)="-",1,0))</f>
      </c>
      <c r="M67" s="64">
        <f>IF(K67=3,1,"")</f>
      </c>
      <c r="N67" s="65">
        <f>IF(L67=3,1,"")</f>
      </c>
    </row>
    <row r="68" spans="1:14" ht="15">
      <c r="A68" s="25"/>
      <c r="B68" s="52" t="s">
        <v>83</v>
      </c>
      <c r="C68" s="118" t="str">
        <f>IF(C58&gt;"",C58&amp;" - "&amp;G57,"")</f>
        <v>Tuuttila Tapio - Niskala Juha</v>
      </c>
      <c r="D68" s="118"/>
      <c r="E68" s="54"/>
      <c r="F68" s="55"/>
      <c r="G68" s="55"/>
      <c r="H68" s="55"/>
      <c r="I68" s="55"/>
      <c r="J68" s="61"/>
      <c r="K68" s="68">
        <f>IF(ISBLANK(F68),"",COUNTIF(F68:J68,"&gt;=0"))</f>
      </c>
      <c r="L68" s="69">
        <f>IF(ISBLANK(F68),"",IF(LEFT(F68)="-",1,0)+IF(LEFT(G68)="-",1,0)+IF(LEFT(H68)="-",1,0)+IF(LEFT(I68)="-",1,0)+IF(LEFT(J68)="-",1,0))</f>
      </c>
      <c r="M68" s="70">
        <f>IF(K68=3,1,"")</f>
      </c>
      <c r="N68" s="71">
        <f>IF(L68=3,1,"")</f>
      </c>
    </row>
    <row r="69" spans="1:14" ht="18.75">
      <c r="A69" s="25"/>
      <c r="B69" s="72"/>
      <c r="C69" s="73"/>
      <c r="D69" s="73"/>
      <c r="E69" s="73"/>
      <c r="F69" s="74"/>
      <c r="G69" s="74"/>
      <c r="H69" s="75"/>
      <c r="I69" s="119" t="s">
        <v>84</v>
      </c>
      <c r="J69" s="119"/>
      <c r="K69" s="76">
        <f>COUNTIF(K64:K68,"=3")</f>
        <v>2</v>
      </c>
      <c r="L69" s="77">
        <f>COUNTIF(L64:L68,"=3")</f>
        <v>1</v>
      </c>
      <c r="M69" s="78">
        <f>SUM(M64:M68)</f>
        <v>2</v>
      </c>
      <c r="N69" s="79">
        <f>SUM(N64:N68)</f>
        <v>1</v>
      </c>
    </row>
    <row r="70" spans="1:14" ht="15">
      <c r="A70" s="25"/>
      <c r="B70" s="80" t="s">
        <v>85</v>
      </c>
      <c r="C70" s="73"/>
      <c r="D70" s="73"/>
      <c r="E70" s="73"/>
      <c r="F70" s="73"/>
      <c r="G70" s="73"/>
      <c r="H70" s="73"/>
      <c r="I70" s="73"/>
      <c r="J70" s="73"/>
      <c r="K70" s="25"/>
      <c r="L70" s="25"/>
      <c r="M70" s="25"/>
      <c r="N70" s="37"/>
    </row>
    <row r="71" spans="1:14" ht="15">
      <c r="A71" s="25"/>
      <c r="B71" s="81" t="s">
        <v>86</v>
      </c>
      <c r="C71" s="82"/>
      <c r="D71" s="83" t="s">
        <v>87</v>
      </c>
      <c r="E71" s="82"/>
      <c r="F71" s="83" t="s">
        <v>36</v>
      </c>
      <c r="G71" s="83"/>
      <c r="H71" s="84"/>
      <c r="I71" s="25"/>
      <c r="J71" s="120" t="s">
        <v>88</v>
      </c>
      <c r="K71" s="120"/>
      <c r="L71" s="120"/>
      <c r="M71" s="120"/>
      <c r="N71" s="120"/>
    </row>
    <row r="72" spans="1:14" ht="21">
      <c r="A72" s="25"/>
      <c r="B72" s="121"/>
      <c r="C72" s="121"/>
      <c r="D72" s="121"/>
      <c r="E72" s="85"/>
      <c r="F72" s="122"/>
      <c r="G72" s="122"/>
      <c r="H72" s="122"/>
      <c r="I72" s="122"/>
      <c r="J72" s="123">
        <f>IF(M69=3,C56,IF(N69=3,G56,""))</f>
      </c>
      <c r="K72" s="123"/>
      <c r="L72" s="123"/>
      <c r="M72" s="123"/>
      <c r="N72" s="123"/>
    </row>
    <row r="73" spans="1:14" ht="12.75">
      <c r="A73" s="25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8"/>
    </row>
    <row r="75" spans="1:14" ht="12.75">
      <c r="A75" s="25"/>
      <c r="B75" s="26"/>
      <c r="C75" s="27"/>
      <c r="D75" s="27"/>
      <c r="E75" s="27"/>
      <c r="F75" s="28"/>
      <c r="G75" s="29" t="s">
        <v>57</v>
      </c>
      <c r="H75" s="30"/>
      <c r="I75" s="108" t="s">
        <v>0</v>
      </c>
      <c r="J75" s="108"/>
      <c r="K75" s="108"/>
      <c r="L75" s="108"/>
      <c r="M75" s="108"/>
      <c r="N75" s="108"/>
    </row>
    <row r="76" spans="1:14" ht="15">
      <c r="A76" s="25"/>
      <c r="B76" s="31"/>
      <c r="C76" s="32" t="s">
        <v>58</v>
      </c>
      <c r="D76" s="32"/>
      <c r="E76" s="25"/>
      <c r="F76" s="33"/>
      <c r="G76" s="29" t="s">
        <v>59</v>
      </c>
      <c r="H76" s="34"/>
      <c r="I76" s="108" t="s">
        <v>12</v>
      </c>
      <c r="J76" s="108"/>
      <c r="K76" s="108"/>
      <c r="L76" s="108"/>
      <c r="M76" s="108"/>
      <c r="N76" s="108"/>
    </row>
    <row r="77" spans="1:14" ht="15.75">
      <c r="A77" s="25"/>
      <c r="B77" s="31"/>
      <c r="C77" s="35" t="s">
        <v>60</v>
      </c>
      <c r="D77" s="35"/>
      <c r="E77" s="25"/>
      <c r="F77" s="33"/>
      <c r="G77" s="29" t="s">
        <v>61</v>
      </c>
      <c r="H77" s="34"/>
      <c r="I77" s="108" t="s">
        <v>97</v>
      </c>
      <c r="J77" s="108"/>
      <c r="K77" s="108"/>
      <c r="L77" s="108"/>
      <c r="M77" s="108"/>
      <c r="N77" s="108"/>
    </row>
    <row r="78" spans="1:14" ht="15.75">
      <c r="A78" s="25"/>
      <c r="B78" s="31"/>
      <c r="C78" s="25" t="s">
        <v>62</v>
      </c>
      <c r="D78" s="35"/>
      <c r="E78" s="25"/>
      <c r="F78" s="33"/>
      <c r="G78" s="29" t="s">
        <v>63</v>
      </c>
      <c r="H78" s="34"/>
      <c r="I78" s="108">
        <v>45431</v>
      </c>
      <c r="J78" s="108"/>
      <c r="K78" s="108"/>
      <c r="L78" s="108"/>
      <c r="M78" s="108"/>
      <c r="N78" s="108"/>
    </row>
    <row r="79" spans="1:14" ht="12.75">
      <c r="A79" s="25"/>
      <c r="B79" s="31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37"/>
    </row>
    <row r="80" spans="1:14" ht="12.75">
      <c r="A80" s="25"/>
      <c r="B80" s="38" t="s">
        <v>64</v>
      </c>
      <c r="C80" s="109" t="s">
        <v>132</v>
      </c>
      <c r="D80" s="109"/>
      <c r="E80" s="39"/>
      <c r="F80" s="40" t="s">
        <v>65</v>
      </c>
      <c r="G80" s="110" t="s">
        <v>109</v>
      </c>
      <c r="H80" s="110"/>
      <c r="I80" s="110"/>
      <c r="J80" s="110"/>
      <c r="K80" s="110"/>
      <c r="L80" s="110"/>
      <c r="M80" s="110"/>
      <c r="N80" s="110"/>
    </row>
    <row r="81" spans="1:14" ht="15">
      <c r="A81" s="25"/>
      <c r="B81" s="41" t="s">
        <v>66</v>
      </c>
      <c r="C81" s="111" t="s">
        <v>117</v>
      </c>
      <c r="D81" s="111"/>
      <c r="E81" s="42"/>
      <c r="F81" s="43" t="s">
        <v>68</v>
      </c>
      <c r="G81" s="112" t="s">
        <v>112</v>
      </c>
      <c r="H81" s="112"/>
      <c r="I81" s="112"/>
      <c r="J81" s="112"/>
      <c r="K81" s="112"/>
      <c r="L81" s="112"/>
      <c r="M81" s="112"/>
      <c r="N81" s="112"/>
    </row>
    <row r="82" spans="1:14" ht="15">
      <c r="A82" s="25"/>
      <c r="B82" s="41" t="s">
        <v>70</v>
      </c>
      <c r="C82" s="111" t="s">
        <v>119</v>
      </c>
      <c r="D82" s="111"/>
      <c r="E82" s="42"/>
      <c r="F82" s="43" t="s">
        <v>72</v>
      </c>
      <c r="G82" s="112" t="s">
        <v>114</v>
      </c>
      <c r="H82" s="112"/>
      <c r="I82" s="112"/>
      <c r="J82" s="112"/>
      <c r="K82" s="112"/>
      <c r="L82" s="112"/>
      <c r="M82" s="112"/>
      <c r="N82" s="112"/>
    </row>
    <row r="83" spans="1:14" ht="12.75">
      <c r="A83" s="25"/>
      <c r="B83" s="113" t="s">
        <v>74</v>
      </c>
      <c r="C83" s="113"/>
      <c r="D83" s="113"/>
      <c r="E83" s="44"/>
      <c r="F83" s="114" t="s">
        <v>74</v>
      </c>
      <c r="G83" s="114"/>
      <c r="H83" s="114"/>
      <c r="I83" s="114"/>
      <c r="J83" s="114"/>
      <c r="K83" s="114"/>
      <c r="L83" s="114"/>
      <c r="M83" s="114"/>
      <c r="N83" s="114"/>
    </row>
    <row r="84" spans="1:14" ht="15">
      <c r="A84" s="25"/>
      <c r="B84" s="45" t="s">
        <v>75</v>
      </c>
      <c r="C84" s="111" t="str">
        <f>C81</f>
        <v>Kauppinen Arto</v>
      </c>
      <c r="D84" s="111"/>
      <c r="E84" s="42"/>
      <c r="F84" s="46" t="s">
        <v>75</v>
      </c>
      <c r="G84" s="112" t="str">
        <f>G81</f>
        <v>Oleshko Olga</v>
      </c>
      <c r="H84" s="112"/>
      <c r="I84" s="112"/>
      <c r="J84" s="112"/>
      <c r="K84" s="112"/>
      <c r="L84" s="112"/>
      <c r="M84" s="112"/>
      <c r="N84" s="112"/>
    </row>
    <row r="85" spans="1:14" ht="15">
      <c r="A85" s="25"/>
      <c r="B85" s="47" t="s">
        <v>75</v>
      </c>
      <c r="C85" s="115" t="str">
        <f>C82</f>
        <v>Tuuttila Tapio</v>
      </c>
      <c r="D85" s="115"/>
      <c r="E85" s="48"/>
      <c r="F85" s="49" t="s">
        <v>75</v>
      </c>
      <c r="G85" s="116" t="str">
        <f>G82</f>
        <v>Bielokrynytska Anastasiia</v>
      </c>
      <c r="H85" s="116"/>
      <c r="I85" s="116"/>
      <c r="J85" s="116"/>
      <c r="K85" s="116"/>
      <c r="L85" s="116"/>
      <c r="M85" s="116"/>
      <c r="N85" s="116"/>
    </row>
    <row r="86" spans="1:14" ht="12.75">
      <c r="A86" s="25"/>
      <c r="B86" s="31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37"/>
    </row>
    <row r="87" spans="1:14" ht="15">
      <c r="A87" s="25"/>
      <c r="B87" s="50" t="s">
        <v>76</v>
      </c>
      <c r="C87" s="25"/>
      <c r="D87" s="25"/>
      <c r="E87" s="25"/>
      <c r="F87" s="51">
        <v>1</v>
      </c>
      <c r="G87" s="51">
        <v>2</v>
      </c>
      <c r="H87" s="51">
        <v>3</v>
      </c>
      <c r="I87" s="51">
        <v>4</v>
      </c>
      <c r="J87" s="51">
        <v>5</v>
      </c>
      <c r="K87" s="117" t="s">
        <v>7</v>
      </c>
      <c r="L87" s="117"/>
      <c r="M87" s="51" t="s">
        <v>77</v>
      </c>
      <c r="N87" s="51" t="s">
        <v>78</v>
      </c>
    </row>
    <row r="88" spans="1:14" ht="15">
      <c r="A88" s="25"/>
      <c r="B88" s="52" t="s">
        <v>79</v>
      </c>
      <c r="C88" s="118" t="str">
        <f>IF(C81&gt;"",C81&amp;" - "&amp;G81,"")</f>
        <v>Kauppinen Arto - Oleshko Olga</v>
      </c>
      <c r="D88" s="118"/>
      <c r="E88" s="54"/>
      <c r="F88" s="55">
        <v>4</v>
      </c>
      <c r="G88" s="55">
        <v>9</v>
      </c>
      <c r="H88" s="55">
        <v>4</v>
      </c>
      <c r="I88" s="55"/>
      <c r="J88" s="56"/>
      <c r="K88" s="57">
        <f>IF(ISBLANK(F88),"",COUNTIF(F88:J88,"&gt;=0"))</f>
        <v>3</v>
      </c>
      <c r="L88" s="58">
        <f>IF(ISBLANK(F88),"",IF(LEFT(F88)="-",1,0)+IF(LEFT(G88)="-",1,0)+IF(LEFT(H88)="-",1,0)+IF(LEFT(I88)="-",1,0)+IF(LEFT(J88)="-",1,0))</f>
        <v>0</v>
      </c>
      <c r="M88" s="59">
        <f>IF(K88=3,1,"")</f>
        <v>1</v>
      </c>
      <c r="N88" s="60">
        <f>IF(L88=3,1,"")</f>
      </c>
    </row>
    <row r="89" spans="1:14" ht="15">
      <c r="A89" s="25"/>
      <c r="B89" s="52" t="s">
        <v>80</v>
      </c>
      <c r="C89" s="118" t="str">
        <f>IF(C82&gt;"",C82&amp;" - "&amp;G82,"")</f>
        <v>Tuuttila Tapio - Bielokrynytska Anastasiia</v>
      </c>
      <c r="D89" s="118"/>
      <c r="E89" s="54"/>
      <c r="F89" s="55">
        <v>5</v>
      </c>
      <c r="G89" s="55">
        <v>7</v>
      </c>
      <c r="H89" s="55">
        <v>6</v>
      </c>
      <c r="I89" s="55"/>
      <c r="J89" s="61"/>
      <c r="K89" s="62">
        <f>IF(ISBLANK(F89),"",COUNTIF(F89:J89,"&gt;=0"))</f>
        <v>3</v>
      </c>
      <c r="L89" s="63">
        <f>IF(ISBLANK(F89),"",IF(LEFT(F89)="-",1,0)+IF(LEFT(G89)="-",1,0)+IF(LEFT(H89)="-",1,0)+IF(LEFT(I89)="-",1,0)+IF(LEFT(J89)="-",1,0))</f>
        <v>0</v>
      </c>
      <c r="M89" s="64">
        <f>IF(K89=3,1,"")</f>
        <v>1</v>
      </c>
      <c r="N89" s="65">
        <f>IF(L89=3,1,"")</f>
      </c>
    </row>
    <row r="90" spans="1:14" ht="12.75">
      <c r="A90" s="25"/>
      <c r="B90" s="66" t="s">
        <v>81</v>
      </c>
      <c r="C90" s="53" t="str">
        <f>IF(C84&gt;"",C84&amp;" / "&amp;C85,"")</f>
        <v>Kauppinen Arto / Tuuttila Tapio</v>
      </c>
      <c r="D90" s="53" t="str">
        <f>IF(G84&gt;"",G84&amp;" / "&amp;G85,"")</f>
        <v>Oleshko Olga / Bielokrynytska Anastasiia</v>
      </c>
      <c r="E90" s="67"/>
      <c r="F90" s="55">
        <v>6</v>
      </c>
      <c r="G90" s="55">
        <v>2</v>
      </c>
      <c r="H90" s="55">
        <v>8</v>
      </c>
      <c r="I90" s="55"/>
      <c r="J90" s="61"/>
      <c r="K90" s="62">
        <f>IF(ISBLANK(F90),"",COUNTIF(F90:J90,"&gt;=0"))</f>
        <v>3</v>
      </c>
      <c r="L90" s="63">
        <f>IF(ISBLANK(F90),"",IF(LEFT(F90)="-",1,0)+IF(LEFT(G90)="-",1,0)+IF(LEFT(H90)="-",1,0)+IF(LEFT(I90)="-",1,0)+IF(LEFT(J90)="-",1,0))</f>
        <v>0</v>
      </c>
      <c r="M90" s="64">
        <f>IF(K90=3,1,"")</f>
        <v>1</v>
      </c>
      <c r="N90" s="65">
        <f>IF(L90=3,1,"")</f>
      </c>
    </row>
    <row r="91" spans="1:14" ht="15">
      <c r="A91" s="25"/>
      <c r="B91" s="52" t="s">
        <v>82</v>
      </c>
      <c r="C91" s="118" t="str">
        <f>IF(C81&gt;"",C81&amp;" - "&amp;G82,"")</f>
        <v>Kauppinen Arto - Bielokrynytska Anastasiia</v>
      </c>
      <c r="D91" s="118"/>
      <c r="E91" s="54"/>
      <c r="F91" s="55"/>
      <c r="G91" s="55"/>
      <c r="H91" s="55"/>
      <c r="I91" s="55"/>
      <c r="J91" s="61"/>
      <c r="K91" s="62">
        <f>IF(ISBLANK(F91),"",COUNTIF(F91:J91,"&gt;=0"))</f>
      </c>
      <c r="L91" s="63">
        <f>IF(ISBLANK(F91),"",IF(LEFT(F91)="-",1,0)+IF(LEFT(G91)="-",1,0)+IF(LEFT(H91)="-",1,0)+IF(LEFT(I91)="-",1,0)+IF(LEFT(J91)="-",1,0))</f>
      </c>
      <c r="M91" s="64">
        <f>IF(K91=3,1,"")</f>
      </c>
      <c r="N91" s="65">
        <f>IF(L91=3,1,"")</f>
      </c>
    </row>
    <row r="92" spans="1:14" ht="15">
      <c r="A92" s="25"/>
      <c r="B92" s="52" t="s">
        <v>83</v>
      </c>
      <c r="C92" s="118" t="str">
        <f>IF(C82&gt;"",C82&amp;" - "&amp;G81,"")</f>
        <v>Tuuttila Tapio - Oleshko Olga</v>
      </c>
      <c r="D92" s="118"/>
      <c r="E92" s="54"/>
      <c r="F92" s="55"/>
      <c r="G92" s="55"/>
      <c r="H92" s="55"/>
      <c r="I92" s="55"/>
      <c r="J92" s="61"/>
      <c r="K92" s="68">
        <f>IF(ISBLANK(F92),"",COUNTIF(F92:J92,"&gt;=0"))</f>
      </c>
      <c r="L92" s="69">
        <f>IF(ISBLANK(F92),"",IF(LEFT(F92)="-",1,0)+IF(LEFT(G92)="-",1,0)+IF(LEFT(H92)="-",1,0)+IF(LEFT(I92)="-",1,0)+IF(LEFT(J92)="-",1,0))</f>
      </c>
      <c r="M92" s="70">
        <f>IF(K92=3,1,"")</f>
      </c>
      <c r="N92" s="71">
        <f>IF(L92=3,1,"")</f>
      </c>
    </row>
    <row r="93" spans="1:14" ht="18.75">
      <c r="A93" s="25"/>
      <c r="B93" s="72"/>
      <c r="C93" s="73"/>
      <c r="D93" s="73"/>
      <c r="E93" s="73"/>
      <c r="F93" s="74"/>
      <c r="G93" s="74"/>
      <c r="H93" s="75"/>
      <c r="I93" s="119" t="s">
        <v>84</v>
      </c>
      <c r="J93" s="119"/>
      <c r="K93" s="76">
        <f>COUNTIF(K88:K92,"=3")</f>
        <v>3</v>
      </c>
      <c r="L93" s="77">
        <f>COUNTIF(L88:L92,"=3")</f>
        <v>0</v>
      </c>
      <c r="M93" s="78">
        <f>SUM(M88:M92)</f>
        <v>3</v>
      </c>
      <c r="N93" s="79">
        <f>SUM(N88:N92)</f>
        <v>0</v>
      </c>
    </row>
    <row r="94" spans="1:14" ht="15">
      <c r="A94" s="25"/>
      <c r="B94" s="80" t="s">
        <v>85</v>
      </c>
      <c r="C94" s="73"/>
      <c r="D94" s="73"/>
      <c r="E94" s="73"/>
      <c r="F94" s="73"/>
      <c r="G94" s="73"/>
      <c r="H94" s="73"/>
      <c r="I94" s="73"/>
      <c r="J94" s="73"/>
      <c r="K94" s="25"/>
      <c r="L94" s="25"/>
      <c r="M94" s="25"/>
      <c r="N94" s="37"/>
    </row>
    <row r="95" spans="1:14" ht="15">
      <c r="A95" s="25"/>
      <c r="B95" s="81" t="s">
        <v>86</v>
      </c>
      <c r="C95" s="82"/>
      <c r="D95" s="83" t="s">
        <v>87</v>
      </c>
      <c r="E95" s="82"/>
      <c r="F95" s="83" t="s">
        <v>36</v>
      </c>
      <c r="G95" s="83"/>
      <c r="H95" s="84"/>
      <c r="I95" s="25"/>
      <c r="J95" s="120" t="s">
        <v>88</v>
      </c>
      <c r="K95" s="120"/>
      <c r="L95" s="120"/>
      <c r="M95" s="120"/>
      <c r="N95" s="120"/>
    </row>
    <row r="96" spans="1:14" ht="21">
      <c r="A96" s="25"/>
      <c r="B96" s="121"/>
      <c r="C96" s="121"/>
      <c r="D96" s="121"/>
      <c r="E96" s="85"/>
      <c r="F96" s="122"/>
      <c r="G96" s="122"/>
      <c r="H96" s="122"/>
      <c r="I96" s="122"/>
      <c r="J96" s="123" t="str">
        <f>IF(M93=3,C80,IF(N93=3,G80,""))</f>
        <v>PT Jyväskylä / OPT-86</v>
      </c>
      <c r="K96" s="123"/>
      <c r="L96" s="123"/>
      <c r="M96" s="123"/>
      <c r="N96" s="123"/>
    </row>
    <row r="97" spans="1:14" ht="12.75">
      <c r="A97" s="25"/>
      <c r="B97" s="86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8"/>
    </row>
    <row r="99" spans="1:14" ht="12.75">
      <c r="A99" s="25"/>
      <c r="B99" s="26"/>
      <c r="C99" s="27"/>
      <c r="D99" s="27"/>
      <c r="E99" s="27"/>
      <c r="F99" s="28"/>
      <c r="G99" s="29" t="s">
        <v>57</v>
      </c>
      <c r="H99" s="30"/>
      <c r="I99" s="108" t="s">
        <v>0</v>
      </c>
      <c r="J99" s="108"/>
      <c r="K99" s="108"/>
      <c r="L99" s="108"/>
      <c r="M99" s="108"/>
      <c r="N99" s="108"/>
    </row>
    <row r="100" spans="1:14" ht="15">
      <c r="A100" s="25"/>
      <c r="B100" s="31"/>
      <c r="C100" s="32" t="s">
        <v>58</v>
      </c>
      <c r="D100" s="32"/>
      <c r="E100" s="25"/>
      <c r="F100" s="33"/>
      <c r="G100" s="29" t="s">
        <v>59</v>
      </c>
      <c r="H100" s="34"/>
      <c r="I100" s="108" t="s">
        <v>12</v>
      </c>
      <c r="J100" s="108"/>
      <c r="K100" s="108"/>
      <c r="L100" s="108"/>
      <c r="M100" s="108"/>
      <c r="N100" s="108"/>
    </row>
    <row r="101" spans="1:14" ht="15.75">
      <c r="A101" s="25"/>
      <c r="B101" s="31"/>
      <c r="C101" s="35" t="s">
        <v>60</v>
      </c>
      <c r="D101" s="35"/>
      <c r="E101" s="25"/>
      <c r="F101" s="33"/>
      <c r="G101" s="29" t="s">
        <v>61</v>
      </c>
      <c r="H101" s="34"/>
      <c r="I101" s="108" t="s">
        <v>97</v>
      </c>
      <c r="J101" s="108"/>
      <c r="K101" s="108"/>
      <c r="L101" s="108"/>
      <c r="M101" s="108"/>
      <c r="N101" s="108"/>
    </row>
    <row r="102" spans="1:14" ht="15.75">
      <c r="A102" s="25"/>
      <c r="B102" s="31"/>
      <c r="C102" s="25" t="s">
        <v>62</v>
      </c>
      <c r="D102" s="35"/>
      <c r="E102" s="25"/>
      <c r="F102" s="33"/>
      <c r="G102" s="29" t="s">
        <v>63</v>
      </c>
      <c r="H102" s="34"/>
      <c r="I102" s="108">
        <v>45431</v>
      </c>
      <c r="J102" s="108"/>
      <c r="K102" s="108"/>
      <c r="L102" s="108"/>
      <c r="M102" s="108"/>
      <c r="N102" s="108"/>
    </row>
    <row r="103" spans="1:14" ht="12.75">
      <c r="A103" s="25"/>
      <c r="B103" s="3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37"/>
    </row>
    <row r="104" spans="1:14" ht="12.75">
      <c r="A104" s="25"/>
      <c r="B104" s="38" t="s">
        <v>64</v>
      </c>
      <c r="C104" s="109" t="s">
        <v>12</v>
      </c>
      <c r="D104" s="109"/>
      <c r="E104" s="39"/>
      <c r="F104" s="40" t="s">
        <v>65</v>
      </c>
      <c r="G104" s="110" t="s">
        <v>106</v>
      </c>
      <c r="H104" s="110"/>
      <c r="I104" s="110"/>
      <c r="J104" s="110"/>
      <c r="K104" s="110"/>
      <c r="L104" s="110"/>
      <c r="M104" s="110"/>
      <c r="N104" s="110"/>
    </row>
    <row r="105" spans="1:14" ht="15">
      <c r="A105" s="25"/>
      <c r="B105" s="41" t="s">
        <v>66</v>
      </c>
      <c r="C105" s="111" t="s">
        <v>111</v>
      </c>
      <c r="D105" s="111"/>
      <c r="E105" s="42"/>
      <c r="F105" s="43" t="s">
        <v>68</v>
      </c>
      <c r="G105" s="112" t="s">
        <v>118</v>
      </c>
      <c r="H105" s="112"/>
      <c r="I105" s="112"/>
      <c r="J105" s="112"/>
      <c r="K105" s="112"/>
      <c r="L105" s="112"/>
      <c r="M105" s="112"/>
      <c r="N105" s="112"/>
    </row>
    <row r="106" spans="1:14" ht="15">
      <c r="A106" s="25"/>
      <c r="B106" s="41" t="s">
        <v>70</v>
      </c>
      <c r="C106" s="111" t="s">
        <v>113</v>
      </c>
      <c r="D106" s="111"/>
      <c r="E106" s="42"/>
      <c r="F106" s="43" t="s">
        <v>72</v>
      </c>
      <c r="G106" s="112" t="s">
        <v>120</v>
      </c>
      <c r="H106" s="112"/>
      <c r="I106" s="112"/>
      <c r="J106" s="112"/>
      <c r="K106" s="112"/>
      <c r="L106" s="112"/>
      <c r="M106" s="112"/>
      <c r="N106" s="112"/>
    </row>
    <row r="107" spans="1:14" ht="12.75">
      <c r="A107" s="25"/>
      <c r="B107" s="113" t="s">
        <v>74</v>
      </c>
      <c r="C107" s="113"/>
      <c r="D107" s="113"/>
      <c r="E107" s="44"/>
      <c r="F107" s="114" t="s">
        <v>74</v>
      </c>
      <c r="G107" s="114"/>
      <c r="H107" s="114"/>
      <c r="I107" s="114"/>
      <c r="J107" s="114"/>
      <c r="K107" s="114"/>
      <c r="L107" s="114"/>
      <c r="M107" s="114"/>
      <c r="N107" s="114"/>
    </row>
    <row r="108" spans="1:14" ht="15">
      <c r="A108" s="25"/>
      <c r="B108" s="45" t="s">
        <v>75</v>
      </c>
      <c r="C108" s="111" t="str">
        <f>C105</f>
        <v>Karjalainen Niklas</v>
      </c>
      <c r="D108" s="111"/>
      <c r="E108" s="42"/>
      <c r="F108" s="46" t="s">
        <v>75</v>
      </c>
      <c r="G108" s="112" t="str">
        <f>G105</f>
        <v>Niskala Juha</v>
      </c>
      <c r="H108" s="112"/>
      <c r="I108" s="112"/>
      <c r="J108" s="112"/>
      <c r="K108" s="112"/>
      <c r="L108" s="112"/>
      <c r="M108" s="112"/>
      <c r="N108" s="112"/>
    </row>
    <row r="109" spans="1:14" ht="15">
      <c r="A109" s="25"/>
      <c r="B109" s="47" t="s">
        <v>75</v>
      </c>
      <c r="C109" s="115" t="str">
        <f>C106</f>
        <v>Åvist Aapo</v>
      </c>
      <c r="D109" s="115"/>
      <c r="E109" s="48"/>
      <c r="F109" s="49" t="s">
        <v>75</v>
      </c>
      <c r="G109" s="116" t="str">
        <f>G106</f>
        <v>Tiuraniemi Tomi</v>
      </c>
      <c r="H109" s="116"/>
      <c r="I109" s="116"/>
      <c r="J109" s="116"/>
      <c r="K109" s="116"/>
      <c r="L109" s="116"/>
      <c r="M109" s="116"/>
      <c r="N109" s="116"/>
    </row>
    <row r="110" spans="1:14" ht="12.75">
      <c r="A110" s="25"/>
      <c r="B110" s="31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37"/>
    </row>
    <row r="111" spans="1:14" ht="15">
      <c r="A111" s="25"/>
      <c r="B111" s="50" t="s">
        <v>76</v>
      </c>
      <c r="C111" s="25"/>
      <c r="D111" s="25"/>
      <c r="E111" s="25"/>
      <c r="F111" s="51">
        <v>1</v>
      </c>
      <c r="G111" s="51">
        <v>2</v>
      </c>
      <c r="H111" s="51">
        <v>3</v>
      </c>
      <c r="I111" s="51">
        <v>4</v>
      </c>
      <c r="J111" s="51">
        <v>5</v>
      </c>
      <c r="K111" s="117" t="s">
        <v>7</v>
      </c>
      <c r="L111" s="117"/>
      <c r="M111" s="51" t="s">
        <v>77</v>
      </c>
      <c r="N111" s="51" t="s">
        <v>78</v>
      </c>
    </row>
    <row r="112" spans="1:14" ht="15">
      <c r="A112" s="25"/>
      <c r="B112" s="52" t="s">
        <v>79</v>
      </c>
      <c r="C112" s="118" t="str">
        <f>IF(C105&gt;"",C105&amp;" - "&amp;G105,"")</f>
        <v>Karjalainen Niklas - Niskala Juha</v>
      </c>
      <c r="D112" s="118"/>
      <c r="E112" s="54"/>
      <c r="F112" s="55">
        <v>3</v>
      </c>
      <c r="G112" s="55">
        <v>8</v>
      </c>
      <c r="H112" s="55">
        <v>4</v>
      </c>
      <c r="I112" s="55"/>
      <c r="J112" s="56"/>
      <c r="K112" s="57">
        <f>IF(ISBLANK(F112),"",COUNTIF(F112:J112,"&gt;=0"))</f>
        <v>3</v>
      </c>
      <c r="L112" s="58">
        <f>IF(ISBLANK(F112),"",IF(LEFT(F112)="-",1,0)+IF(LEFT(G112)="-",1,0)+IF(LEFT(H112)="-",1,0)+IF(LEFT(I112)="-",1,0)+IF(LEFT(J112)="-",1,0))</f>
        <v>0</v>
      </c>
      <c r="M112" s="59">
        <f>IF(K112=3,1,"")</f>
        <v>1</v>
      </c>
      <c r="N112" s="60">
        <f>IF(L112=3,1,"")</f>
      </c>
    </row>
    <row r="113" spans="1:14" ht="15">
      <c r="A113" s="25"/>
      <c r="B113" s="52" t="s">
        <v>80</v>
      </c>
      <c r="C113" s="118" t="str">
        <f>IF(C106&gt;"",C106&amp;" - "&amp;G106,"")</f>
        <v>Åvist Aapo - Tiuraniemi Tomi</v>
      </c>
      <c r="D113" s="118"/>
      <c r="E113" s="54"/>
      <c r="F113" s="55">
        <v>11</v>
      </c>
      <c r="G113" s="55">
        <v>-11</v>
      </c>
      <c r="H113" s="55">
        <v>10</v>
      </c>
      <c r="I113" s="55">
        <v>-8</v>
      </c>
      <c r="J113" s="61">
        <v>-10</v>
      </c>
      <c r="K113" s="62">
        <f>IF(ISBLANK(F113),"",COUNTIF(F113:J113,"&gt;=0"))</f>
        <v>2</v>
      </c>
      <c r="L113" s="63">
        <f>IF(ISBLANK(F113),"",IF(LEFT(F113)="-",1,0)+IF(LEFT(G113)="-",1,0)+IF(LEFT(H113)="-",1,0)+IF(LEFT(I113)="-",1,0)+IF(LEFT(J113)="-",1,0))</f>
        <v>3</v>
      </c>
      <c r="M113" s="64">
        <f>IF(K113=3,1,"")</f>
      </c>
      <c r="N113" s="65">
        <f>IF(L113=3,1,"")</f>
        <v>1</v>
      </c>
    </row>
    <row r="114" spans="1:14" ht="12.75">
      <c r="A114" s="25"/>
      <c r="B114" s="66" t="s">
        <v>81</v>
      </c>
      <c r="C114" s="53" t="str">
        <f>IF(C108&gt;"",C108&amp;" / "&amp;C109,"")</f>
        <v>Karjalainen Niklas / Åvist Aapo</v>
      </c>
      <c r="D114" s="53" t="str">
        <f>IF(G108&gt;"",G108&amp;" / "&amp;G109,"")</f>
        <v>Niskala Juha / Tiuraniemi Tomi</v>
      </c>
      <c r="E114" s="67"/>
      <c r="F114" s="55">
        <v>10</v>
      </c>
      <c r="G114" s="55">
        <v>4</v>
      </c>
      <c r="H114" s="55">
        <v>7</v>
      </c>
      <c r="I114" s="55"/>
      <c r="J114" s="61"/>
      <c r="K114" s="62">
        <f>IF(ISBLANK(F114),"",COUNTIF(F114:J114,"&gt;=0"))</f>
        <v>3</v>
      </c>
      <c r="L114" s="63">
        <f>IF(ISBLANK(F114),"",IF(LEFT(F114)="-",1,0)+IF(LEFT(G114)="-",1,0)+IF(LEFT(H114)="-",1,0)+IF(LEFT(I114)="-",1,0)+IF(LEFT(J114)="-",1,0))</f>
        <v>0</v>
      </c>
      <c r="M114" s="64">
        <f>IF(K114=3,1,"")</f>
        <v>1</v>
      </c>
      <c r="N114" s="65">
        <f>IF(L114=3,1,"")</f>
      </c>
    </row>
    <row r="115" spans="1:14" ht="15">
      <c r="A115" s="25"/>
      <c r="B115" s="52" t="s">
        <v>82</v>
      </c>
      <c r="C115" s="118" t="str">
        <f>IF(C105&gt;"",C105&amp;" - "&amp;G106,"")</f>
        <v>Karjalainen Niklas - Tiuraniemi Tomi</v>
      </c>
      <c r="D115" s="118"/>
      <c r="E115" s="54"/>
      <c r="F115" s="55"/>
      <c r="G115" s="55"/>
      <c r="H115" s="55"/>
      <c r="I115" s="55"/>
      <c r="J115" s="61"/>
      <c r="K115" s="62">
        <f>IF(ISBLANK(F115),"",COUNTIF(F115:J115,"&gt;=0"))</f>
      </c>
      <c r="L115" s="63">
        <f>IF(ISBLANK(F115),"",IF(LEFT(F115)="-",1,0)+IF(LEFT(G115)="-",1,0)+IF(LEFT(H115)="-",1,0)+IF(LEFT(I115)="-",1,0)+IF(LEFT(J115)="-",1,0))</f>
      </c>
      <c r="M115" s="64">
        <f>IF(K115=3,1,"")</f>
      </c>
      <c r="N115" s="65">
        <f>IF(L115=3,1,"")</f>
      </c>
    </row>
    <row r="116" spans="1:14" ht="15">
      <c r="A116" s="25"/>
      <c r="B116" s="52" t="s">
        <v>83</v>
      </c>
      <c r="C116" s="118" t="str">
        <f>IF(C106&gt;"",C106&amp;" - "&amp;G105,"")</f>
        <v>Åvist Aapo - Niskala Juha</v>
      </c>
      <c r="D116" s="118"/>
      <c r="E116" s="54"/>
      <c r="F116" s="55"/>
      <c r="G116" s="55"/>
      <c r="H116" s="55"/>
      <c r="I116" s="55"/>
      <c r="J116" s="61"/>
      <c r="K116" s="68">
        <f>IF(ISBLANK(F116),"",COUNTIF(F116:J116,"&gt;=0"))</f>
      </c>
      <c r="L116" s="69">
        <f>IF(ISBLANK(F116),"",IF(LEFT(F116)="-",1,0)+IF(LEFT(G116)="-",1,0)+IF(LEFT(H116)="-",1,0)+IF(LEFT(I116)="-",1,0)+IF(LEFT(J116)="-",1,0))</f>
      </c>
      <c r="M116" s="70">
        <f>IF(K116=3,1,"")</f>
      </c>
      <c r="N116" s="71">
        <f>IF(L116=3,1,"")</f>
      </c>
    </row>
    <row r="117" spans="1:14" ht="18.75">
      <c r="A117" s="25"/>
      <c r="B117" s="72"/>
      <c r="C117" s="73"/>
      <c r="D117" s="73"/>
      <c r="E117" s="73"/>
      <c r="F117" s="74"/>
      <c r="G117" s="74"/>
      <c r="H117" s="75"/>
      <c r="I117" s="119" t="s">
        <v>84</v>
      </c>
      <c r="J117" s="119"/>
      <c r="K117" s="76">
        <f>COUNTIF(K112:K116,"=3")</f>
        <v>2</v>
      </c>
      <c r="L117" s="77">
        <f>COUNTIF(L112:L116,"=3")</f>
        <v>1</v>
      </c>
      <c r="M117" s="78">
        <f>SUM(M112:M116)</f>
        <v>2</v>
      </c>
      <c r="N117" s="79">
        <f>SUM(N112:N116)</f>
        <v>1</v>
      </c>
    </row>
    <row r="118" spans="1:14" ht="15">
      <c r="A118" s="25"/>
      <c r="B118" s="80" t="s">
        <v>85</v>
      </c>
      <c r="C118" s="73"/>
      <c r="D118" s="73"/>
      <c r="E118" s="73"/>
      <c r="F118" s="73"/>
      <c r="G118" s="73"/>
      <c r="H118" s="73"/>
      <c r="I118" s="73"/>
      <c r="J118" s="73"/>
      <c r="K118" s="25"/>
      <c r="L118" s="25"/>
      <c r="M118" s="25"/>
      <c r="N118" s="37"/>
    </row>
    <row r="119" spans="1:14" ht="15">
      <c r="A119" s="25"/>
      <c r="B119" s="81" t="s">
        <v>86</v>
      </c>
      <c r="C119" s="82"/>
      <c r="D119" s="83" t="s">
        <v>87</v>
      </c>
      <c r="E119" s="82"/>
      <c r="F119" s="83" t="s">
        <v>36</v>
      </c>
      <c r="G119" s="83"/>
      <c r="H119" s="84"/>
      <c r="I119" s="25"/>
      <c r="J119" s="120" t="s">
        <v>88</v>
      </c>
      <c r="K119" s="120"/>
      <c r="L119" s="120"/>
      <c r="M119" s="120"/>
      <c r="N119" s="120"/>
    </row>
    <row r="120" spans="1:14" ht="21">
      <c r="A120" s="25"/>
      <c r="B120" s="121"/>
      <c r="C120" s="121"/>
      <c r="D120" s="121"/>
      <c r="E120" s="85"/>
      <c r="F120" s="122"/>
      <c r="G120" s="122"/>
      <c r="H120" s="122"/>
      <c r="I120" s="122"/>
      <c r="J120" s="123">
        <f>IF(M117=3,C104,IF(N117=3,G104,""))</f>
      </c>
      <c r="K120" s="123"/>
      <c r="L120" s="123"/>
      <c r="M120" s="123"/>
      <c r="N120" s="123"/>
    </row>
    <row r="121" spans="1:14" ht="12.75">
      <c r="A121" s="25"/>
      <c r="B121" s="86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8"/>
    </row>
    <row r="123" spans="1:14" ht="12.75">
      <c r="A123" s="25"/>
      <c r="B123" s="26"/>
      <c r="C123" s="27"/>
      <c r="D123" s="27"/>
      <c r="E123" s="27"/>
      <c r="F123" s="28"/>
      <c r="G123" s="29" t="s">
        <v>57</v>
      </c>
      <c r="H123" s="30"/>
      <c r="I123" s="108" t="s">
        <v>0</v>
      </c>
      <c r="J123" s="108"/>
      <c r="K123" s="108"/>
      <c r="L123" s="108"/>
      <c r="M123" s="108"/>
      <c r="N123" s="108"/>
    </row>
    <row r="124" spans="1:14" ht="15">
      <c r="A124" s="25"/>
      <c r="B124" s="31"/>
      <c r="C124" s="32" t="s">
        <v>58</v>
      </c>
      <c r="D124" s="32"/>
      <c r="E124" s="25"/>
      <c r="F124" s="33"/>
      <c r="G124" s="29" t="s">
        <v>59</v>
      </c>
      <c r="H124" s="34"/>
      <c r="I124" s="108" t="s">
        <v>12</v>
      </c>
      <c r="J124" s="108"/>
      <c r="K124" s="108"/>
      <c r="L124" s="108"/>
      <c r="M124" s="108"/>
      <c r="N124" s="108"/>
    </row>
    <row r="125" spans="1:14" ht="15.75">
      <c r="A125" s="25"/>
      <c r="B125" s="31"/>
      <c r="C125" s="35" t="s">
        <v>60</v>
      </c>
      <c r="D125" s="35"/>
      <c r="E125" s="25"/>
      <c r="F125" s="33"/>
      <c r="G125" s="29" t="s">
        <v>61</v>
      </c>
      <c r="H125" s="34"/>
      <c r="I125" s="108" t="s">
        <v>97</v>
      </c>
      <c r="J125" s="108"/>
      <c r="K125" s="108"/>
      <c r="L125" s="108"/>
      <c r="M125" s="108"/>
      <c r="N125" s="108"/>
    </row>
    <row r="126" spans="1:14" ht="15.75">
      <c r="A126" s="25"/>
      <c r="B126" s="31"/>
      <c r="C126" s="25" t="s">
        <v>62</v>
      </c>
      <c r="D126" s="35"/>
      <c r="E126" s="25"/>
      <c r="F126" s="33"/>
      <c r="G126" s="29" t="s">
        <v>63</v>
      </c>
      <c r="H126" s="34"/>
      <c r="I126" s="108">
        <v>45431</v>
      </c>
      <c r="J126" s="108"/>
      <c r="K126" s="108"/>
      <c r="L126" s="108"/>
      <c r="M126" s="108"/>
      <c r="N126" s="108"/>
    </row>
    <row r="127" spans="1:14" ht="12.75">
      <c r="A127" s="25"/>
      <c r="B127" s="31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37"/>
    </row>
    <row r="128" spans="1:14" ht="12.75">
      <c r="A128" s="25"/>
      <c r="B128" s="38" t="s">
        <v>64</v>
      </c>
      <c r="C128" s="109" t="s">
        <v>106</v>
      </c>
      <c r="D128" s="109"/>
      <c r="E128" s="39"/>
      <c r="F128" s="40" t="s">
        <v>65</v>
      </c>
      <c r="G128" s="110" t="s">
        <v>109</v>
      </c>
      <c r="H128" s="110"/>
      <c r="I128" s="110"/>
      <c r="J128" s="110"/>
      <c r="K128" s="110"/>
      <c r="L128" s="110"/>
      <c r="M128" s="110"/>
      <c r="N128" s="110"/>
    </row>
    <row r="129" spans="1:14" ht="15">
      <c r="A129" s="25"/>
      <c r="B129" s="41" t="s">
        <v>66</v>
      </c>
      <c r="C129" s="111" t="s">
        <v>118</v>
      </c>
      <c r="D129" s="111"/>
      <c r="E129" s="42"/>
      <c r="F129" s="43" t="s">
        <v>68</v>
      </c>
      <c r="G129" s="112" t="s">
        <v>112</v>
      </c>
      <c r="H129" s="112"/>
      <c r="I129" s="112"/>
      <c r="J129" s="112"/>
      <c r="K129" s="112"/>
      <c r="L129" s="112"/>
      <c r="M129" s="112"/>
      <c r="N129" s="112"/>
    </row>
    <row r="130" spans="1:14" ht="15">
      <c r="A130" s="25"/>
      <c r="B130" s="41" t="s">
        <v>70</v>
      </c>
      <c r="C130" s="111" t="s">
        <v>120</v>
      </c>
      <c r="D130" s="111"/>
      <c r="E130" s="42"/>
      <c r="F130" s="43" t="s">
        <v>72</v>
      </c>
      <c r="G130" s="112" t="s">
        <v>114</v>
      </c>
      <c r="H130" s="112"/>
      <c r="I130" s="112"/>
      <c r="J130" s="112"/>
      <c r="K130" s="112"/>
      <c r="L130" s="112"/>
      <c r="M130" s="112"/>
      <c r="N130" s="112"/>
    </row>
    <row r="131" spans="1:14" ht="12.75">
      <c r="A131" s="25"/>
      <c r="B131" s="113" t="s">
        <v>74</v>
      </c>
      <c r="C131" s="113"/>
      <c r="D131" s="113"/>
      <c r="E131" s="44"/>
      <c r="F131" s="114" t="s">
        <v>74</v>
      </c>
      <c r="G131" s="114"/>
      <c r="H131" s="114"/>
      <c r="I131" s="114"/>
      <c r="J131" s="114"/>
      <c r="K131" s="114"/>
      <c r="L131" s="114"/>
      <c r="M131" s="114"/>
      <c r="N131" s="114"/>
    </row>
    <row r="132" spans="1:14" ht="15">
      <c r="A132" s="25"/>
      <c r="B132" s="45" t="s">
        <v>75</v>
      </c>
      <c r="C132" s="111" t="str">
        <f>C129</f>
        <v>Niskala Juha</v>
      </c>
      <c r="D132" s="111"/>
      <c r="E132" s="42"/>
      <c r="F132" s="46" t="s">
        <v>75</v>
      </c>
      <c r="G132" s="112" t="str">
        <f>G129</f>
        <v>Oleshko Olga</v>
      </c>
      <c r="H132" s="112"/>
      <c r="I132" s="112"/>
      <c r="J132" s="112"/>
      <c r="K132" s="112"/>
      <c r="L132" s="112"/>
      <c r="M132" s="112"/>
      <c r="N132" s="112"/>
    </row>
    <row r="133" spans="1:14" ht="15">
      <c r="A133" s="25"/>
      <c r="B133" s="47" t="s">
        <v>75</v>
      </c>
      <c r="C133" s="115" t="str">
        <f>C130</f>
        <v>Tiuraniemi Tomi</v>
      </c>
      <c r="D133" s="115"/>
      <c r="E133" s="48"/>
      <c r="F133" s="49" t="s">
        <v>75</v>
      </c>
      <c r="G133" s="116" t="str">
        <f>G130</f>
        <v>Bielokrynytska Anastasiia</v>
      </c>
      <c r="H133" s="116"/>
      <c r="I133" s="116"/>
      <c r="J133" s="116"/>
      <c r="K133" s="116"/>
      <c r="L133" s="116"/>
      <c r="M133" s="116"/>
      <c r="N133" s="116"/>
    </row>
    <row r="134" spans="1:14" ht="12.75">
      <c r="A134" s="25"/>
      <c r="B134" s="31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37"/>
    </row>
    <row r="135" spans="1:14" ht="15">
      <c r="A135" s="25"/>
      <c r="B135" s="50" t="s">
        <v>76</v>
      </c>
      <c r="C135" s="25"/>
      <c r="D135" s="25"/>
      <c r="E135" s="25"/>
      <c r="F135" s="51">
        <v>1</v>
      </c>
      <c r="G135" s="51">
        <v>2</v>
      </c>
      <c r="H135" s="51">
        <v>3</v>
      </c>
      <c r="I135" s="51">
        <v>4</v>
      </c>
      <c r="J135" s="51">
        <v>5</v>
      </c>
      <c r="K135" s="117" t="s">
        <v>7</v>
      </c>
      <c r="L135" s="117"/>
      <c r="M135" s="51" t="s">
        <v>77</v>
      </c>
      <c r="N135" s="51" t="s">
        <v>78</v>
      </c>
    </row>
    <row r="136" spans="1:14" ht="15">
      <c r="A136" s="25"/>
      <c r="B136" s="52" t="s">
        <v>79</v>
      </c>
      <c r="C136" s="118" t="str">
        <f>IF(C129&gt;"",C129&amp;" - "&amp;G129,"")</f>
        <v>Niskala Juha - Oleshko Olga</v>
      </c>
      <c r="D136" s="118"/>
      <c r="E136" s="54"/>
      <c r="F136" s="55">
        <v>4</v>
      </c>
      <c r="G136" s="55">
        <v>6</v>
      </c>
      <c r="H136" s="55">
        <v>3</v>
      </c>
      <c r="I136" s="55"/>
      <c r="J136" s="56"/>
      <c r="K136" s="57">
        <f>IF(ISBLANK(F136),"",COUNTIF(F136:J136,"&gt;=0"))</f>
        <v>3</v>
      </c>
      <c r="L136" s="58">
        <f>IF(ISBLANK(F136),"",IF(LEFT(F136)="-",1,0)+IF(LEFT(G136)="-",1,0)+IF(LEFT(H136)="-",1,0)+IF(LEFT(I136)="-",1,0)+IF(LEFT(J136)="-",1,0))</f>
        <v>0</v>
      </c>
      <c r="M136" s="59">
        <f>IF(K136=3,1,"")</f>
        <v>1</v>
      </c>
      <c r="N136" s="60">
        <f>IF(L136=3,1,"")</f>
      </c>
    </row>
    <row r="137" spans="1:14" ht="15">
      <c r="A137" s="25"/>
      <c r="B137" s="52" t="s">
        <v>80</v>
      </c>
      <c r="C137" s="118" t="str">
        <f>IF(C130&gt;"",C130&amp;" - "&amp;G130,"")</f>
        <v>Tiuraniemi Tomi - Bielokrynytska Anastasiia</v>
      </c>
      <c r="D137" s="118"/>
      <c r="E137" s="54"/>
      <c r="F137" s="55">
        <v>3</v>
      </c>
      <c r="G137" s="55">
        <v>6</v>
      </c>
      <c r="H137" s="55">
        <v>6</v>
      </c>
      <c r="I137" s="55"/>
      <c r="J137" s="61"/>
      <c r="K137" s="62">
        <f>IF(ISBLANK(F137),"",COUNTIF(F137:J137,"&gt;=0"))</f>
        <v>3</v>
      </c>
      <c r="L137" s="63">
        <f>IF(ISBLANK(F137),"",IF(LEFT(F137)="-",1,0)+IF(LEFT(G137)="-",1,0)+IF(LEFT(H137)="-",1,0)+IF(LEFT(I137)="-",1,0)+IF(LEFT(J137)="-",1,0))</f>
        <v>0</v>
      </c>
      <c r="M137" s="64">
        <f>IF(K137=3,1,"")</f>
        <v>1</v>
      </c>
      <c r="N137" s="65">
        <f>IF(L137=3,1,"")</f>
      </c>
    </row>
    <row r="138" spans="1:14" ht="12.75">
      <c r="A138" s="25"/>
      <c r="B138" s="66" t="s">
        <v>81</v>
      </c>
      <c r="C138" s="53" t="str">
        <f>IF(C132&gt;"",C132&amp;" / "&amp;C133,"")</f>
        <v>Niskala Juha / Tiuraniemi Tomi</v>
      </c>
      <c r="D138" s="53" t="str">
        <f>IF(G132&gt;"",G132&amp;" / "&amp;G133,"")</f>
        <v>Oleshko Olga / Bielokrynytska Anastasiia</v>
      </c>
      <c r="E138" s="67"/>
      <c r="F138" s="55">
        <v>4</v>
      </c>
      <c r="G138" s="55">
        <v>9</v>
      </c>
      <c r="H138" s="55">
        <v>0</v>
      </c>
      <c r="I138" s="55"/>
      <c r="J138" s="61"/>
      <c r="K138" s="62">
        <f>IF(ISBLANK(F138),"",COUNTIF(F138:J138,"&gt;=0"))</f>
        <v>3</v>
      </c>
      <c r="L138" s="63">
        <f>IF(ISBLANK(F138),"",IF(LEFT(F138)="-",1,0)+IF(LEFT(G138)="-",1,0)+IF(LEFT(H138)="-",1,0)+IF(LEFT(I138)="-",1,0)+IF(LEFT(J138)="-",1,0))</f>
        <v>0</v>
      </c>
      <c r="M138" s="64">
        <f>IF(K138=3,1,"")</f>
        <v>1</v>
      </c>
      <c r="N138" s="65">
        <f>IF(L138=3,1,"")</f>
      </c>
    </row>
    <row r="139" spans="1:14" ht="15">
      <c r="A139" s="25"/>
      <c r="B139" s="52" t="s">
        <v>82</v>
      </c>
      <c r="C139" s="118" t="str">
        <f>IF(C129&gt;"",C129&amp;" - "&amp;G130,"")</f>
        <v>Niskala Juha - Bielokrynytska Anastasiia</v>
      </c>
      <c r="D139" s="118"/>
      <c r="E139" s="54"/>
      <c r="F139" s="55"/>
      <c r="G139" s="55"/>
      <c r="H139" s="55"/>
      <c r="I139" s="55"/>
      <c r="J139" s="61"/>
      <c r="K139" s="62">
        <f>IF(ISBLANK(F139),"",COUNTIF(F139:J139,"&gt;=0"))</f>
      </c>
      <c r="L139" s="63">
        <f>IF(ISBLANK(F139),"",IF(LEFT(F139)="-",1,0)+IF(LEFT(G139)="-",1,0)+IF(LEFT(H139)="-",1,0)+IF(LEFT(I139)="-",1,0)+IF(LEFT(J139)="-",1,0))</f>
      </c>
      <c r="M139" s="64">
        <f>IF(K139=3,1,"")</f>
      </c>
      <c r="N139" s="65">
        <f>IF(L139=3,1,"")</f>
      </c>
    </row>
    <row r="140" spans="1:14" ht="15">
      <c r="A140" s="25"/>
      <c r="B140" s="52" t="s">
        <v>83</v>
      </c>
      <c r="C140" s="118" t="str">
        <f>IF(C130&gt;"",C130&amp;" - "&amp;G129,"")</f>
        <v>Tiuraniemi Tomi - Oleshko Olga</v>
      </c>
      <c r="D140" s="118"/>
      <c r="E140" s="54"/>
      <c r="F140" s="55"/>
      <c r="G140" s="55"/>
      <c r="H140" s="55"/>
      <c r="I140" s="55"/>
      <c r="J140" s="61"/>
      <c r="K140" s="68">
        <f>IF(ISBLANK(F140),"",COUNTIF(F140:J140,"&gt;=0"))</f>
      </c>
      <c r="L140" s="69">
        <f>IF(ISBLANK(F140),"",IF(LEFT(F140)="-",1,0)+IF(LEFT(G140)="-",1,0)+IF(LEFT(H140)="-",1,0)+IF(LEFT(I140)="-",1,0)+IF(LEFT(J140)="-",1,0))</f>
      </c>
      <c r="M140" s="70">
        <f>IF(K140=3,1,"")</f>
      </c>
      <c r="N140" s="71">
        <f>IF(L140=3,1,"")</f>
      </c>
    </row>
    <row r="141" spans="1:14" ht="18.75">
      <c r="A141" s="25"/>
      <c r="B141" s="72"/>
      <c r="C141" s="73"/>
      <c r="D141" s="73"/>
      <c r="E141" s="73"/>
      <c r="F141" s="74"/>
      <c r="G141" s="74"/>
      <c r="H141" s="75"/>
      <c r="I141" s="119" t="s">
        <v>84</v>
      </c>
      <c r="J141" s="119"/>
      <c r="K141" s="76">
        <f>COUNTIF(K136:K140,"=3")</f>
        <v>3</v>
      </c>
      <c r="L141" s="77">
        <f>COUNTIF(L136:L140,"=3")</f>
        <v>0</v>
      </c>
      <c r="M141" s="78">
        <f>SUM(M136:M140)</f>
        <v>3</v>
      </c>
      <c r="N141" s="79">
        <f>SUM(N136:N140)</f>
        <v>0</v>
      </c>
    </row>
    <row r="142" spans="1:14" ht="15">
      <c r="A142" s="25"/>
      <c r="B142" s="80" t="s">
        <v>85</v>
      </c>
      <c r="C142" s="73"/>
      <c r="D142" s="73"/>
      <c r="E142" s="73"/>
      <c r="F142" s="73"/>
      <c r="G142" s="73"/>
      <c r="H142" s="73"/>
      <c r="I142" s="73"/>
      <c r="J142" s="73"/>
      <c r="K142" s="25"/>
      <c r="L142" s="25"/>
      <c r="M142" s="25"/>
      <c r="N142" s="37"/>
    </row>
    <row r="143" spans="1:14" ht="15">
      <c r="A143" s="25"/>
      <c r="B143" s="81" t="s">
        <v>86</v>
      </c>
      <c r="C143" s="82"/>
      <c r="D143" s="83" t="s">
        <v>87</v>
      </c>
      <c r="E143" s="82"/>
      <c r="F143" s="83" t="s">
        <v>36</v>
      </c>
      <c r="G143" s="83"/>
      <c r="H143" s="84"/>
      <c r="I143" s="25"/>
      <c r="J143" s="120" t="s">
        <v>88</v>
      </c>
      <c r="K143" s="120"/>
      <c r="L143" s="120"/>
      <c r="M143" s="120"/>
      <c r="N143" s="120"/>
    </row>
    <row r="144" spans="1:14" ht="21">
      <c r="A144" s="25"/>
      <c r="B144" s="121"/>
      <c r="C144" s="121"/>
      <c r="D144" s="121"/>
      <c r="E144" s="85"/>
      <c r="F144" s="122"/>
      <c r="G144" s="122"/>
      <c r="H144" s="122"/>
      <c r="I144" s="122"/>
      <c r="J144" s="123" t="str">
        <f>IF(M141=3,C128,IF(N141=3,G128,""))</f>
        <v>PT-60</v>
      </c>
      <c r="K144" s="123"/>
      <c r="L144" s="123"/>
      <c r="M144" s="123"/>
      <c r="N144" s="123"/>
    </row>
    <row r="145" spans="1:14" ht="12.75">
      <c r="A145" s="25"/>
      <c r="B145" s="86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8"/>
    </row>
    <row r="147" spans="1:14" ht="12.75">
      <c r="A147" s="25"/>
      <c r="B147" s="26"/>
      <c r="C147" s="27"/>
      <c r="D147" s="27"/>
      <c r="E147" s="27"/>
      <c r="F147" s="28"/>
      <c r="G147" s="29" t="s">
        <v>57</v>
      </c>
      <c r="H147" s="30"/>
      <c r="I147" s="108" t="s">
        <v>0</v>
      </c>
      <c r="J147" s="108"/>
      <c r="K147" s="108"/>
      <c r="L147" s="108"/>
      <c r="M147" s="108"/>
      <c r="N147" s="108"/>
    </row>
    <row r="148" spans="1:14" ht="15">
      <c r="A148" s="25"/>
      <c r="B148" s="31"/>
      <c r="C148" s="32" t="s">
        <v>58</v>
      </c>
      <c r="D148" s="32"/>
      <c r="E148" s="25"/>
      <c r="F148" s="33"/>
      <c r="G148" s="29" t="s">
        <v>59</v>
      </c>
      <c r="H148" s="34"/>
      <c r="I148" s="108" t="s">
        <v>12</v>
      </c>
      <c r="J148" s="108"/>
      <c r="K148" s="108"/>
      <c r="L148" s="108"/>
      <c r="M148" s="108"/>
      <c r="N148" s="108"/>
    </row>
    <row r="149" spans="1:14" ht="15.75">
      <c r="A149" s="25"/>
      <c r="B149" s="31"/>
      <c r="C149" s="35" t="s">
        <v>60</v>
      </c>
      <c r="D149" s="35"/>
      <c r="E149" s="25"/>
      <c r="F149" s="33"/>
      <c r="G149" s="29" t="s">
        <v>61</v>
      </c>
      <c r="H149" s="34"/>
      <c r="I149" s="108" t="s">
        <v>97</v>
      </c>
      <c r="J149" s="108"/>
      <c r="K149" s="108"/>
      <c r="L149" s="108"/>
      <c r="M149" s="108"/>
      <c r="N149" s="108"/>
    </row>
    <row r="150" spans="1:14" ht="15.75">
      <c r="A150" s="25"/>
      <c r="B150" s="31"/>
      <c r="C150" s="25" t="s">
        <v>62</v>
      </c>
      <c r="D150" s="35"/>
      <c r="E150" s="25"/>
      <c r="F150" s="33"/>
      <c r="G150" s="29" t="s">
        <v>63</v>
      </c>
      <c r="H150" s="34"/>
      <c r="I150" s="108">
        <v>45431</v>
      </c>
      <c r="J150" s="108"/>
      <c r="K150" s="108"/>
      <c r="L150" s="108"/>
      <c r="M150" s="108"/>
      <c r="N150" s="108"/>
    </row>
    <row r="151" spans="1:14" ht="12.75">
      <c r="A151" s="25"/>
      <c r="B151" s="31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7"/>
    </row>
    <row r="152" spans="1:14" ht="12.75">
      <c r="A152" s="25"/>
      <c r="B152" s="38" t="s">
        <v>64</v>
      </c>
      <c r="C152" s="109" t="s">
        <v>12</v>
      </c>
      <c r="D152" s="109"/>
      <c r="E152" s="39"/>
      <c r="F152" s="40" t="s">
        <v>65</v>
      </c>
      <c r="G152" s="110" t="s">
        <v>131</v>
      </c>
      <c r="H152" s="110"/>
      <c r="I152" s="110"/>
      <c r="J152" s="110"/>
      <c r="K152" s="110"/>
      <c r="L152" s="110"/>
      <c r="M152" s="110"/>
      <c r="N152" s="110"/>
    </row>
    <row r="153" spans="1:14" ht="15">
      <c r="A153" s="25"/>
      <c r="B153" s="41" t="s">
        <v>66</v>
      </c>
      <c r="C153" s="111" t="s">
        <v>111</v>
      </c>
      <c r="D153" s="111"/>
      <c r="E153" s="42"/>
      <c r="F153" s="43" t="s">
        <v>68</v>
      </c>
      <c r="G153" s="112" t="s">
        <v>115</v>
      </c>
      <c r="H153" s="112"/>
      <c r="I153" s="112"/>
      <c r="J153" s="112"/>
      <c r="K153" s="112"/>
      <c r="L153" s="112"/>
      <c r="M153" s="112"/>
      <c r="N153" s="112"/>
    </row>
    <row r="154" spans="1:14" ht="15">
      <c r="A154" s="25"/>
      <c r="B154" s="41" t="s">
        <v>70</v>
      </c>
      <c r="C154" s="111" t="s">
        <v>113</v>
      </c>
      <c r="D154" s="111"/>
      <c r="E154" s="42"/>
      <c r="F154" s="43" t="s">
        <v>72</v>
      </c>
      <c r="G154" s="112" t="s">
        <v>116</v>
      </c>
      <c r="H154" s="112"/>
      <c r="I154" s="112"/>
      <c r="J154" s="112"/>
      <c r="K154" s="112"/>
      <c r="L154" s="112"/>
      <c r="M154" s="112"/>
      <c r="N154" s="112"/>
    </row>
    <row r="155" spans="1:14" ht="12.75">
      <c r="A155" s="25"/>
      <c r="B155" s="113" t="s">
        <v>74</v>
      </c>
      <c r="C155" s="113"/>
      <c r="D155" s="113"/>
      <c r="E155" s="44"/>
      <c r="F155" s="114" t="s">
        <v>74</v>
      </c>
      <c r="G155" s="114"/>
      <c r="H155" s="114"/>
      <c r="I155" s="114"/>
      <c r="J155" s="114"/>
      <c r="K155" s="114"/>
      <c r="L155" s="114"/>
      <c r="M155" s="114"/>
      <c r="N155" s="114"/>
    </row>
    <row r="156" spans="1:14" ht="15">
      <c r="A156" s="25"/>
      <c r="B156" s="45" t="s">
        <v>75</v>
      </c>
      <c r="C156" s="111" t="str">
        <f>C153</f>
        <v>Karjalainen Niklas</v>
      </c>
      <c r="D156" s="111"/>
      <c r="E156" s="42"/>
      <c r="F156" s="46" t="s">
        <v>75</v>
      </c>
      <c r="G156" s="112" t="str">
        <f>G153</f>
        <v>Arvola Juha</v>
      </c>
      <c r="H156" s="112"/>
      <c r="I156" s="112"/>
      <c r="J156" s="112"/>
      <c r="K156" s="112"/>
      <c r="L156" s="112"/>
      <c r="M156" s="112"/>
      <c r="N156" s="112"/>
    </row>
    <row r="157" spans="1:14" ht="15">
      <c r="A157" s="25"/>
      <c r="B157" s="47" t="s">
        <v>75</v>
      </c>
      <c r="C157" s="115" t="str">
        <f>C154</f>
        <v>Åvist Aapo</v>
      </c>
      <c r="D157" s="115"/>
      <c r="E157" s="48"/>
      <c r="F157" s="49" t="s">
        <v>75</v>
      </c>
      <c r="G157" s="116" t="str">
        <f>G154</f>
        <v>Lassila Raimo</v>
      </c>
      <c r="H157" s="116"/>
      <c r="I157" s="116"/>
      <c r="J157" s="116"/>
      <c r="K157" s="116"/>
      <c r="L157" s="116"/>
      <c r="M157" s="116"/>
      <c r="N157" s="116"/>
    </row>
    <row r="158" spans="1:14" ht="12.75">
      <c r="A158" s="25"/>
      <c r="B158" s="31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37"/>
    </row>
    <row r="159" spans="1:14" ht="15">
      <c r="A159" s="25"/>
      <c r="B159" s="50" t="s">
        <v>76</v>
      </c>
      <c r="C159" s="25"/>
      <c r="D159" s="25"/>
      <c r="E159" s="25"/>
      <c r="F159" s="51">
        <v>1</v>
      </c>
      <c r="G159" s="51">
        <v>2</v>
      </c>
      <c r="H159" s="51">
        <v>3</v>
      </c>
      <c r="I159" s="51">
        <v>4</v>
      </c>
      <c r="J159" s="51">
        <v>5</v>
      </c>
      <c r="K159" s="117" t="s">
        <v>7</v>
      </c>
      <c r="L159" s="117"/>
      <c r="M159" s="51" t="s">
        <v>77</v>
      </c>
      <c r="N159" s="51" t="s">
        <v>78</v>
      </c>
    </row>
    <row r="160" spans="1:14" ht="15">
      <c r="A160" s="25"/>
      <c r="B160" s="52" t="s">
        <v>79</v>
      </c>
      <c r="C160" s="118" t="str">
        <f>IF(C153&gt;"",C153&amp;" - "&amp;G153,"")</f>
        <v>Karjalainen Niklas - Arvola Juha</v>
      </c>
      <c r="D160" s="118"/>
      <c r="E160" s="54"/>
      <c r="F160" s="55">
        <v>14</v>
      </c>
      <c r="G160" s="55">
        <v>-8</v>
      </c>
      <c r="H160" s="55">
        <v>12</v>
      </c>
      <c r="I160" s="55">
        <v>9</v>
      </c>
      <c r="J160" s="56"/>
      <c r="K160" s="57">
        <f>IF(ISBLANK(F160),"",COUNTIF(F160:J160,"&gt;=0"))</f>
        <v>3</v>
      </c>
      <c r="L160" s="58">
        <f>IF(ISBLANK(F160),"",IF(LEFT(F160)="-",1,0)+IF(LEFT(G160)="-",1,0)+IF(LEFT(H160)="-",1,0)+IF(LEFT(I160)="-",1,0)+IF(LEFT(J160)="-",1,0))</f>
        <v>1</v>
      </c>
      <c r="M160" s="59">
        <f>IF(K160=3,1,"")</f>
        <v>1</v>
      </c>
      <c r="N160" s="60">
        <f>IF(L160=3,1,"")</f>
      </c>
    </row>
    <row r="161" spans="1:14" ht="15">
      <c r="A161" s="25"/>
      <c r="B161" s="52" t="s">
        <v>80</v>
      </c>
      <c r="C161" s="118" t="str">
        <f>IF(C154&gt;"",C154&amp;" - "&amp;G154,"")</f>
        <v>Åvist Aapo - Lassila Raimo</v>
      </c>
      <c r="D161" s="118"/>
      <c r="E161" s="54"/>
      <c r="F161" s="55">
        <v>2</v>
      </c>
      <c r="G161" s="55">
        <v>-8</v>
      </c>
      <c r="H161" s="55">
        <v>9</v>
      </c>
      <c r="I161" s="55">
        <v>-10</v>
      </c>
      <c r="J161" s="61">
        <v>7</v>
      </c>
      <c r="K161" s="62">
        <f>IF(ISBLANK(F161),"",COUNTIF(F161:J161,"&gt;=0"))</f>
        <v>3</v>
      </c>
      <c r="L161" s="63">
        <f>IF(ISBLANK(F161),"",IF(LEFT(F161)="-",1,0)+IF(LEFT(G161)="-",1,0)+IF(LEFT(H161)="-",1,0)+IF(LEFT(I161)="-",1,0)+IF(LEFT(J161)="-",1,0))</f>
        <v>2</v>
      </c>
      <c r="M161" s="64">
        <f>IF(K161=3,1,"")</f>
        <v>1</v>
      </c>
      <c r="N161" s="65">
        <f>IF(L161=3,1,"")</f>
      </c>
    </row>
    <row r="162" spans="1:14" ht="12.75">
      <c r="A162" s="25"/>
      <c r="B162" s="66" t="s">
        <v>81</v>
      </c>
      <c r="C162" s="53" t="str">
        <f>IF(C156&gt;"",C156&amp;" / "&amp;C157,"")</f>
        <v>Karjalainen Niklas / Åvist Aapo</v>
      </c>
      <c r="D162" s="53" t="str">
        <f>IF(G156&gt;"",G156&amp;" / "&amp;G157,"")</f>
        <v>Arvola Juha / Lassila Raimo</v>
      </c>
      <c r="E162" s="67"/>
      <c r="F162" s="55">
        <v>-8</v>
      </c>
      <c r="G162" s="55">
        <v>5</v>
      </c>
      <c r="H162" s="55">
        <v>9</v>
      </c>
      <c r="I162" s="55">
        <v>10</v>
      </c>
      <c r="J162" s="61"/>
      <c r="K162" s="62">
        <f>IF(ISBLANK(F162),"",COUNTIF(F162:J162,"&gt;=0"))</f>
        <v>3</v>
      </c>
      <c r="L162" s="63">
        <f>IF(ISBLANK(F162),"",IF(LEFT(F162)="-",1,0)+IF(LEFT(G162)="-",1,0)+IF(LEFT(H162)="-",1,0)+IF(LEFT(I162)="-",1,0)+IF(LEFT(J162)="-",1,0))</f>
        <v>1</v>
      </c>
      <c r="M162" s="64">
        <f>IF(K162=3,1,"")</f>
        <v>1</v>
      </c>
      <c r="N162" s="65">
        <f>IF(L162=3,1,"")</f>
      </c>
    </row>
    <row r="163" spans="1:14" ht="15">
      <c r="A163" s="25"/>
      <c r="B163" s="52" t="s">
        <v>82</v>
      </c>
      <c r="C163" s="118" t="str">
        <f>IF(C153&gt;"",C153&amp;" - "&amp;G154,"")</f>
        <v>Karjalainen Niklas - Lassila Raimo</v>
      </c>
      <c r="D163" s="118"/>
      <c r="E163" s="54"/>
      <c r="F163" s="55"/>
      <c r="G163" s="55"/>
      <c r="H163" s="55"/>
      <c r="I163" s="55"/>
      <c r="J163" s="61"/>
      <c r="K163" s="62">
        <f>IF(ISBLANK(F163),"",COUNTIF(F163:J163,"&gt;=0"))</f>
      </c>
      <c r="L163" s="63">
        <f>IF(ISBLANK(F163),"",IF(LEFT(F163)="-",1,0)+IF(LEFT(G163)="-",1,0)+IF(LEFT(H163)="-",1,0)+IF(LEFT(I163)="-",1,0)+IF(LEFT(J163)="-",1,0))</f>
      </c>
      <c r="M163" s="64">
        <f>IF(K163=3,1,"")</f>
      </c>
      <c r="N163" s="65">
        <f>IF(L163=3,1,"")</f>
      </c>
    </row>
    <row r="164" spans="1:14" ht="15">
      <c r="A164" s="25"/>
      <c r="B164" s="52" t="s">
        <v>83</v>
      </c>
      <c r="C164" s="118" t="str">
        <f>IF(C154&gt;"",C154&amp;" - "&amp;G153,"")</f>
        <v>Åvist Aapo - Arvola Juha</v>
      </c>
      <c r="D164" s="118"/>
      <c r="E164" s="54"/>
      <c r="F164" s="55"/>
      <c r="G164" s="55"/>
      <c r="H164" s="55"/>
      <c r="I164" s="55"/>
      <c r="J164" s="61"/>
      <c r="K164" s="68">
        <f>IF(ISBLANK(F164),"",COUNTIF(F164:J164,"&gt;=0"))</f>
      </c>
      <c r="L164" s="69">
        <f>IF(ISBLANK(F164),"",IF(LEFT(F164)="-",1,0)+IF(LEFT(G164)="-",1,0)+IF(LEFT(H164)="-",1,0)+IF(LEFT(I164)="-",1,0)+IF(LEFT(J164)="-",1,0))</f>
      </c>
      <c r="M164" s="70">
        <f>IF(K164=3,1,"")</f>
      </c>
      <c r="N164" s="71">
        <f>IF(L164=3,1,"")</f>
      </c>
    </row>
    <row r="165" spans="1:14" ht="18.75">
      <c r="A165" s="25"/>
      <c r="B165" s="72"/>
      <c r="C165" s="73"/>
      <c r="D165" s="73"/>
      <c r="E165" s="73"/>
      <c r="F165" s="74"/>
      <c r="G165" s="74"/>
      <c r="H165" s="75"/>
      <c r="I165" s="119" t="s">
        <v>84</v>
      </c>
      <c r="J165" s="119"/>
      <c r="K165" s="76">
        <f>COUNTIF(K160:K164,"=3")</f>
        <v>3</v>
      </c>
      <c r="L165" s="77">
        <f>COUNTIF(L160:L164,"=3")</f>
        <v>0</v>
      </c>
      <c r="M165" s="78">
        <f>SUM(M160:M164)</f>
        <v>3</v>
      </c>
      <c r="N165" s="79">
        <f>SUM(N160:N164)</f>
        <v>0</v>
      </c>
    </row>
    <row r="166" spans="1:14" ht="15">
      <c r="A166" s="25"/>
      <c r="B166" s="80" t="s">
        <v>85</v>
      </c>
      <c r="C166" s="73"/>
      <c r="D166" s="73"/>
      <c r="E166" s="73"/>
      <c r="F166" s="73"/>
      <c r="G166" s="73"/>
      <c r="H166" s="73"/>
      <c r="I166" s="73"/>
      <c r="J166" s="73"/>
      <c r="K166" s="25"/>
      <c r="L166" s="25"/>
      <c r="M166" s="25"/>
      <c r="N166" s="37"/>
    </row>
    <row r="167" spans="1:14" ht="15">
      <c r="A167" s="25"/>
      <c r="B167" s="81" t="s">
        <v>86</v>
      </c>
      <c r="C167" s="82"/>
      <c r="D167" s="83" t="s">
        <v>87</v>
      </c>
      <c r="E167" s="82"/>
      <c r="F167" s="83" t="s">
        <v>36</v>
      </c>
      <c r="G167" s="83"/>
      <c r="H167" s="84"/>
      <c r="I167" s="25"/>
      <c r="J167" s="120" t="s">
        <v>88</v>
      </c>
      <c r="K167" s="120"/>
      <c r="L167" s="120"/>
      <c r="M167" s="120"/>
      <c r="N167" s="120"/>
    </row>
    <row r="168" spans="1:14" ht="21">
      <c r="A168" s="25"/>
      <c r="B168" s="121"/>
      <c r="C168" s="121"/>
      <c r="D168" s="121"/>
      <c r="E168" s="85"/>
      <c r="F168" s="122"/>
      <c r="G168" s="122"/>
      <c r="H168" s="122"/>
      <c r="I168" s="122"/>
      <c r="J168" s="123" t="str">
        <f>IF(M165=3,C152,IF(N165=3,G152,""))</f>
        <v>OPT-86</v>
      </c>
      <c r="K168" s="123"/>
      <c r="L168" s="123"/>
      <c r="M168" s="123"/>
      <c r="N168" s="123"/>
    </row>
    <row r="169" spans="1:14" ht="12.75">
      <c r="A169" s="25"/>
      <c r="B169" s="86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8"/>
    </row>
    <row r="171" spans="1:14" ht="12.75">
      <c r="A171" s="25"/>
      <c r="B171" s="26"/>
      <c r="C171" s="27"/>
      <c r="D171" s="27"/>
      <c r="E171" s="27"/>
      <c r="F171" s="28"/>
      <c r="G171" s="29" t="s">
        <v>57</v>
      </c>
      <c r="H171" s="30"/>
      <c r="I171" s="108" t="s">
        <v>0</v>
      </c>
      <c r="J171" s="108"/>
      <c r="K171" s="108"/>
      <c r="L171" s="108"/>
      <c r="M171" s="108"/>
      <c r="N171" s="108"/>
    </row>
    <row r="172" spans="1:14" ht="15">
      <c r="A172" s="25"/>
      <c r="B172" s="31"/>
      <c r="C172" s="32" t="s">
        <v>58</v>
      </c>
      <c r="D172" s="32"/>
      <c r="E172" s="25"/>
      <c r="F172" s="33"/>
      <c r="G172" s="29" t="s">
        <v>59</v>
      </c>
      <c r="H172" s="34"/>
      <c r="I172" s="108" t="s">
        <v>12</v>
      </c>
      <c r="J172" s="108"/>
      <c r="K172" s="108"/>
      <c r="L172" s="108"/>
      <c r="M172" s="108"/>
      <c r="N172" s="108"/>
    </row>
    <row r="173" spans="1:14" ht="15.75">
      <c r="A173" s="25"/>
      <c r="B173" s="31"/>
      <c r="C173" s="35" t="s">
        <v>60</v>
      </c>
      <c r="D173" s="35"/>
      <c r="E173" s="25"/>
      <c r="F173" s="33"/>
      <c r="G173" s="29" t="s">
        <v>61</v>
      </c>
      <c r="H173" s="34"/>
      <c r="I173" s="108" t="s">
        <v>97</v>
      </c>
      <c r="J173" s="108"/>
      <c r="K173" s="108"/>
      <c r="L173" s="108"/>
      <c r="M173" s="108"/>
      <c r="N173" s="108"/>
    </row>
    <row r="174" spans="1:14" ht="15.75">
      <c r="A174" s="25"/>
      <c r="B174" s="31"/>
      <c r="C174" s="25" t="s">
        <v>62</v>
      </c>
      <c r="D174" s="35"/>
      <c r="E174" s="25"/>
      <c r="F174" s="33"/>
      <c r="G174" s="29" t="s">
        <v>63</v>
      </c>
      <c r="H174" s="34"/>
      <c r="I174" s="108">
        <v>45431</v>
      </c>
      <c r="J174" s="108"/>
      <c r="K174" s="108"/>
      <c r="L174" s="108"/>
      <c r="M174" s="108"/>
      <c r="N174" s="108"/>
    </row>
    <row r="175" spans="1:14" ht="12.75">
      <c r="A175" s="25"/>
      <c r="B175" s="31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37"/>
    </row>
    <row r="176" spans="1:14" ht="12.75">
      <c r="A176" s="25"/>
      <c r="B176" s="38" t="s">
        <v>64</v>
      </c>
      <c r="C176" s="109" t="s">
        <v>132</v>
      </c>
      <c r="D176" s="109"/>
      <c r="E176" s="39"/>
      <c r="F176" s="40" t="s">
        <v>65</v>
      </c>
      <c r="G176" s="110" t="s">
        <v>131</v>
      </c>
      <c r="H176" s="110"/>
      <c r="I176" s="110"/>
      <c r="J176" s="110"/>
      <c r="K176" s="110"/>
      <c r="L176" s="110"/>
      <c r="M176" s="110"/>
      <c r="N176" s="110"/>
    </row>
    <row r="177" spans="1:14" ht="15">
      <c r="A177" s="25"/>
      <c r="B177" s="41" t="s">
        <v>66</v>
      </c>
      <c r="C177" s="111" t="s">
        <v>117</v>
      </c>
      <c r="D177" s="111"/>
      <c r="E177" s="42"/>
      <c r="F177" s="43" t="s">
        <v>68</v>
      </c>
      <c r="G177" s="112" t="s">
        <v>115</v>
      </c>
      <c r="H177" s="112"/>
      <c r="I177" s="112"/>
      <c r="J177" s="112"/>
      <c r="K177" s="112"/>
      <c r="L177" s="112"/>
      <c r="M177" s="112"/>
      <c r="N177" s="112"/>
    </row>
    <row r="178" spans="1:14" ht="15">
      <c r="A178" s="25"/>
      <c r="B178" s="41" t="s">
        <v>70</v>
      </c>
      <c r="C178" s="111" t="s">
        <v>119</v>
      </c>
      <c r="D178" s="111"/>
      <c r="E178" s="42"/>
      <c r="F178" s="43" t="s">
        <v>72</v>
      </c>
      <c r="G178" s="112" t="s">
        <v>116</v>
      </c>
      <c r="H178" s="112"/>
      <c r="I178" s="112"/>
      <c r="J178" s="112"/>
      <c r="K178" s="112"/>
      <c r="L178" s="112"/>
      <c r="M178" s="112"/>
      <c r="N178" s="112"/>
    </row>
    <row r="179" spans="1:14" ht="12.75">
      <c r="A179" s="25"/>
      <c r="B179" s="113" t="s">
        <v>74</v>
      </c>
      <c r="C179" s="113"/>
      <c r="D179" s="113"/>
      <c r="E179" s="44"/>
      <c r="F179" s="114" t="s">
        <v>74</v>
      </c>
      <c r="G179" s="114"/>
      <c r="H179" s="114"/>
      <c r="I179" s="114"/>
      <c r="J179" s="114"/>
      <c r="K179" s="114"/>
      <c r="L179" s="114"/>
      <c r="M179" s="114"/>
      <c r="N179" s="114"/>
    </row>
    <row r="180" spans="1:14" ht="15">
      <c r="A180" s="25"/>
      <c r="B180" s="45" t="s">
        <v>75</v>
      </c>
      <c r="C180" s="111" t="str">
        <f>C177</f>
        <v>Kauppinen Arto</v>
      </c>
      <c r="D180" s="111"/>
      <c r="E180" s="42"/>
      <c r="F180" s="46" t="s">
        <v>75</v>
      </c>
      <c r="G180" s="112" t="str">
        <f>G177</f>
        <v>Arvola Juha</v>
      </c>
      <c r="H180" s="112"/>
      <c r="I180" s="112"/>
      <c r="J180" s="112"/>
      <c r="K180" s="112"/>
      <c r="L180" s="112"/>
      <c r="M180" s="112"/>
      <c r="N180" s="112"/>
    </row>
    <row r="181" spans="1:14" ht="15">
      <c r="A181" s="25"/>
      <c r="B181" s="47" t="s">
        <v>75</v>
      </c>
      <c r="C181" s="115" t="str">
        <f>C178</f>
        <v>Tuuttila Tapio</v>
      </c>
      <c r="D181" s="115"/>
      <c r="E181" s="48"/>
      <c r="F181" s="49" t="s">
        <v>75</v>
      </c>
      <c r="G181" s="116" t="str">
        <f>G178</f>
        <v>Lassila Raimo</v>
      </c>
      <c r="H181" s="116"/>
      <c r="I181" s="116"/>
      <c r="J181" s="116"/>
      <c r="K181" s="116"/>
      <c r="L181" s="116"/>
      <c r="M181" s="116"/>
      <c r="N181" s="116"/>
    </row>
    <row r="182" spans="1:14" ht="12.75">
      <c r="A182" s="25"/>
      <c r="B182" s="31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37"/>
    </row>
    <row r="183" spans="1:14" ht="15">
      <c r="A183" s="25"/>
      <c r="B183" s="50" t="s">
        <v>76</v>
      </c>
      <c r="C183" s="25"/>
      <c r="D183" s="25"/>
      <c r="E183" s="25"/>
      <c r="F183" s="51">
        <v>1</v>
      </c>
      <c r="G183" s="51">
        <v>2</v>
      </c>
      <c r="H183" s="51">
        <v>3</v>
      </c>
      <c r="I183" s="51">
        <v>4</v>
      </c>
      <c r="J183" s="51">
        <v>5</v>
      </c>
      <c r="K183" s="117" t="s">
        <v>7</v>
      </c>
      <c r="L183" s="117"/>
      <c r="M183" s="51" t="s">
        <v>77</v>
      </c>
      <c r="N183" s="51" t="s">
        <v>78</v>
      </c>
    </row>
    <row r="184" spans="1:14" ht="15">
      <c r="A184" s="25"/>
      <c r="B184" s="52" t="s">
        <v>79</v>
      </c>
      <c r="C184" s="118" t="str">
        <f>IF(C177&gt;"",C177&amp;" - "&amp;G177,"")</f>
        <v>Kauppinen Arto - Arvola Juha</v>
      </c>
      <c r="D184" s="118"/>
      <c r="E184" s="54"/>
      <c r="F184" s="55">
        <v>-8</v>
      </c>
      <c r="G184" s="55">
        <v>-9</v>
      </c>
      <c r="H184" s="55">
        <v>8</v>
      </c>
      <c r="I184" s="55">
        <v>-11</v>
      </c>
      <c r="J184" s="56"/>
      <c r="K184" s="57">
        <f>IF(ISBLANK(F184),"",COUNTIF(F184:J184,"&gt;=0"))</f>
        <v>1</v>
      </c>
      <c r="L184" s="58">
        <f>IF(ISBLANK(F184),"",IF(LEFT(F184)="-",1,0)+IF(LEFT(G184)="-",1,0)+IF(LEFT(H184)="-",1,0)+IF(LEFT(I184)="-",1,0)+IF(LEFT(J184)="-",1,0))</f>
        <v>3</v>
      </c>
      <c r="M184" s="59">
        <f>IF(K184=3,1,"")</f>
      </c>
      <c r="N184" s="60">
        <f>IF(L184=3,1,"")</f>
        <v>1</v>
      </c>
    </row>
    <row r="185" spans="1:14" ht="15">
      <c r="A185" s="25"/>
      <c r="B185" s="52" t="s">
        <v>80</v>
      </c>
      <c r="C185" s="118" t="str">
        <f>IF(C178&gt;"",C178&amp;" - "&amp;G178,"")</f>
        <v>Tuuttila Tapio - Lassila Raimo</v>
      </c>
      <c r="D185" s="118"/>
      <c r="E185" s="54"/>
      <c r="F185" s="55">
        <v>-8</v>
      </c>
      <c r="G185" s="55">
        <v>-5</v>
      </c>
      <c r="H185" s="55">
        <v>9</v>
      </c>
      <c r="I185" s="55">
        <v>-13</v>
      </c>
      <c r="J185" s="61"/>
      <c r="K185" s="62">
        <f>IF(ISBLANK(F185),"",COUNTIF(F185:J185,"&gt;=0"))</f>
        <v>1</v>
      </c>
      <c r="L185" s="63">
        <f>IF(ISBLANK(F185),"",IF(LEFT(F185)="-",1,0)+IF(LEFT(G185)="-",1,0)+IF(LEFT(H185)="-",1,0)+IF(LEFT(I185)="-",1,0)+IF(LEFT(J185)="-",1,0))</f>
        <v>3</v>
      </c>
      <c r="M185" s="64">
        <f>IF(K185=3,1,"")</f>
      </c>
      <c r="N185" s="65">
        <f>IF(L185=3,1,"")</f>
        <v>1</v>
      </c>
    </row>
    <row r="186" spans="1:14" ht="12.75">
      <c r="A186" s="25"/>
      <c r="B186" s="66" t="s">
        <v>81</v>
      </c>
      <c r="C186" s="53" t="str">
        <f>IF(C180&gt;"",C180&amp;" / "&amp;C181,"")</f>
        <v>Kauppinen Arto / Tuuttila Tapio</v>
      </c>
      <c r="D186" s="53" t="str">
        <f>IF(G180&gt;"",G180&amp;" / "&amp;G181,"")</f>
        <v>Arvola Juha / Lassila Raimo</v>
      </c>
      <c r="E186" s="67"/>
      <c r="F186" s="55">
        <v>-5</v>
      </c>
      <c r="G186" s="55">
        <v>-7</v>
      </c>
      <c r="H186" s="55">
        <v>3</v>
      </c>
      <c r="I186" s="55">
        <v>-7</v>
      </c>
      <c r="J186" s="61"/>
      <c r="K186" s="62">
        <f>IF(ISBLANK(F186),"",COUNTIF(F186:J186,"&gt;=0"))</f>
        <v>1</v>
      </c>
      <c r="L186" s="63">
        <f>IF(ISBLANK(F186),"",IF(LEFT(F186)="-",1,0)+IF(LEFT(G186)="-",1,0)+IF(LEFT(H186)="-",1,0)+IF(LEFT(I186)="-",1,0)+IF(LEFT(J186)="-",1,0))</f>
        <v>3</v>
      </c>
      <c r="M186" s="64">
        <f>IF(K186=3,1,"")</f>
      </c>
      <c r="N186" s="65">
        <f>IF(L186=3,1,"")</f>
        <v>1</v>
      </c>
    </row>
    <row r="187" spans="1:14" ht="15">
      <c r="A187" s="25"/>
      <c r="B187" s="52" t="s">
        <v>82</v>
      </c>
      <c r="C187" s="118" t="str">
        <f>IF(C177&gt;"",C177&amp;" - "&amp;G178,"")</f>
        <v>Kauppinen Arto - Lassila Raimo</v>
      </c>
      <c r="D187" s="118"/>
      <c r="E187" s="54"/>
      <c r="F187" s="55"/>
      <c r="G187" s="55"/>
      <c r="H187" s="55"/>
      <c r="I187" s="55"/>
      <c r="J187" s="61"/>
      <c r="K187" s="62">
        <f>IF(ISBLANK(F187),"",COUNTIF(F187:J187,"&gt;=0"))</f>
      </c>
      <c r="L187" s="63">
        <f>IF(ISBLANK(F187),"",IF(LEFT(F187)="-",1,0)+IF(LEFT(G187)="-",1,0)+IF(LEFT(H187)="-",1,0)+IF(LEFT(I187)="-",1,0)+IF(LEFT(J187)="-",1,0))</f>
      </c>
      <c r="M187" s="64">
        <f>IF(K187=3,1,"")</f>
      </c>
      <c r="N187" s="65">
        <f>IF(L187=3,1,"")</f>
      </c>
    </row>
    <row r="188" spans="1:14" ht="15">
      <c r="A188" s="25"/>
      <c r="B188" s="52" t="s">
        <v>83</v>
      </c>
      <c r="C188" s="118" t="str">
        <f>IF(C178&gt;"",C178&amp;" - "&amp;G177,"")</f>
        <v>Tuuttila Tapio - Arvola Juha</v>
      </c>
      <c r="D188" s="118"/>
      <c r="E188" s="54"/>
      <c r="F188" s="55"/>
      <c r="G188" s="55"/>
      <c r="H188" s="55"/>
      <c r="I188" s="55"/>
      <c r="J188" s="61"/>
      <c r="K188" s="68">
        <f>IF(ISBLANK(F188),"",COUNTIF(F188:J188,"&gt;=0"))</f>
      </c>
      <c r="L188" s="69">
        <f>IF(ISBLANK(F188),"",IF(LEFT(F188)="-",1,0)+IF(LEFT(G188)="-",1,0)+IF(LEFT(H188)="-",1,0)+IF(LEFT(I188)="-",1,0)+IF(LEFT(J188)="-",1,0))</f>
      </c>
      <c r="M188" s="70">
        <f>IF(K188=3,1,"")</f>
      </c>
      <c r="N188" s="71">
        <f>IF(L188=3,1,"")</f>
      </c>
    </row>
    <row r="189" spans="1:14" ht="18.75">
      <c r="A189" s="25"/>
      <c r="B189" s="72"/>
      <c r="C189" s="73"/>
      <c r="D189" s="73"/>
      <c r="E189" s="73"/>
      <c r="F189" s="74"/>
      <c r="G189" s="74"/>
      <c r="H189" s="75"/>
      <c r="I189" s="119" t="s">
        <v>84</v>
      </c>
      <c r="J189" s="119"/>
      <c r="K189" s="76">
        <f>COUNTIF(K184:K188,"=3")</f>
        <v>0</v>
      </c>
      <c r="L189" s="77">
        <f>COUNTIF(L184:L188,"=3")</f>
        <v>3</v>
      </c>
      <c r="M189" s="78">
        <f>SUM(M184:M188)</f>
        <v>0</v>
      </c>
      <c r="N189" s="79">
        <f>SUM(N184:N188)</f>
        <v>3</v>
      </c>
    </row>
    <row r="190" spans="1:14" ht="15">
      <c r="A190" s="25"/>
      <c r="B190" s="80" t="s">
        <v>85</v>
      </c>
      <c r="C190" s="73"/>
      <c r="D190" s="73"/>
      <c r="E190" s="73"/>
      <c r="F190" s="73"/>
      <c r="G190" s="73"/>
      <c r="H190" s="73"/>
      <c r="I190" s="73"/>
      <c r="J190" s="73"/>
      <c r="K190" s="25"/>
      <c r="L190" s="25"/>
      <c r="M190" s="25"/>
      <c r="N190" s="37"/>
    </row>
    <row r="191" spans="1:14" ht="15">
      <c r="A191" s="25"/>
      <c r="B191" s="81" t="s">
        <v>86</v>
      </c>
      <c r="C191" s="82"/>
      <c r="D191" s="83" t="s">
        <v>87</v>
      </c>
      <c r="E191" s="82"/>
      <c r="F191" s="83" t="s">
        <v>36</v>
      </c>
      <c r="G191" s="83"/>
      <c r="H191" s="84"/>
      <c r="I191" s="25"/>
      <c r="J191" s="120" t="s">
        <v>88</v>
      </c>
      <c r="K191" s="120"/>
      <c r="L191" s="120"/>
      <c r="M191" s="120"/>
      <c r="N191" s="120"/>
    </row>
    <row r="192" spans="1:14" ht="21">
      <c r="A192" s="25"/>
      <c r="B192" s="121"/>
      <c r="C192" s="121"/>
      <c r="D192" s="121"/>
      <c r="E192" s="85"/>
      <c r="F192" s="122"/>
      <c r="G192" s="122"/>
      <c r="H192" s="122"/>
      <c r="I192" s="122"/>
      <c r="J192" s="123" t="str">
        <f>IF(M189=3,C176,IF(N189=3,G176,""))</f>
        <v>KoKu / PT-60</v>
      </c>
      <c r="K192" s="123"/>
      <c r="L192" s="123"/>
      <c r="M192" s="123"/>
      <c r="N192" s="123"/>
    </row>
    <row r="193" spans="1:14" ht="12.75">
      <c r="A193" s="25"/>
      <c r="B193" s="86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8"/>
    </row>
    <row r="195" spans="1:14" ht="12.75">
      <c r="A195" s="25"/>
      <c r="B195" s="26"/>
      <c r="C195" s="27"/>
      <c r="D195" s="27"/>
      <c r="E195" s="27"/>
      <c r="F195" s="28"/>
      <c r="G195" s="29" t="s">
        <v>57</v>
      </c>
      <c r="H195" s="30"/>
      <c r="I195" s="108" t="s">
        <v>0</v>
      </c>
      <c r="J195" s="108"/>
      <c r="K195" s="108"/>
      <c r="L195" s="108"/>
      <c r="M195" s="108"/>
      <c r="N195" s="108"/>
    </row>
    <row r="196" spans="1:14" ht="15">
      <c r="A196" s="25"/>
      <c r="B196" s="31"/>
      <c r="C196" s="32" t="s">
        <v>58</v>
      </c>
      <c r="D196" s="32"/>
      <c r="E196" s="25"/>
      <c r="F196" s="33"/>
      <c r="G196" s="29" t="s">
        <v>59</v>
      </c>
      <c r="H196" s="34"/>
      <c r="I196" s="108" t="s">
        <v>12</v>
      </c>
      <c r="J196" s="108"/>
      <c r="K196" s="108"/>
      <c r="L196" s="108"/>
      <c r="M196" s="108"/>
      <c r="N196" s="108"/>
    </row>
    <row r="197" spans="1:14" ht="15.75">
      <c r="A197" s="25"/>
      <c r="B197" s="31"/>
      <c r="C197" s="35" t="s">
        <v>60</v>
      </c>
      <c r="D197" s="35"/>
      <c r="E197" s="25"/>
      <c r="F197" s="33"/>
      <c r="G197" s="29" t="s">
        <v>61</v>
      </c>
      <c r="H197" s="34"/>
      <c r="I197" s="108" t="s">
        <v>97</v>
      </c>
      <c r="J197" s="108"/>
      <c r="K197" s="108"/>
      <c r="L197" s="108"/>
      <c r="M197" s="108"/>
      <c r="N197" s="108"/>
    </row>
    <row r="198" spans="1:14" ht="15.75">
      <c r="A198" s="25"/>
      <c r="B198" s="31"/>
      <c r="C198" s="25" t="s">
        <v>62</v>
      </c>
      <c r="D198" s="35"/>
      <c r="E198" s="25"/>
      <c r="F198" s="33"/>
      <c r="G198" s="29" t="s">
        <v>63</v>
      </c>
      <c r="H198" s="34"/>
      <c r="I198" s="108">
        <v>45431</v>
      </c>
      <c r="J198" s="108"/>
      <c r="K198" s="108"/>
      <c r="L198" s="108"/>
      <c r="M198" s="108"/>
      <c r="N198" s="108"/>
    </row>
    <row r="199" spans="1:14" ht="12.75">
      <c r="A199" s="25"/>
      <c r="B199" s="31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37"/>
    </row>
    <row r="200" spans="1:14" ht="12.75">
      <c r="A200" s="25"/>
      <c r="B200" s="38" t="s">
        <v>64</v>
      </c>
      <c r="C200" s="109" t="s">
        <v>12</v>
      </c>
      <c r="D200" s="109"/>
      <c r="E200" s="39"/>
      <c r="F200" s="40" t="s">
        <v>65</v>
      </c>
      <c r="G200" s="110" t="s">
        <v>132</v>
      </c>
      <c r="H200" s="110"/>
      <c r="I200" s="110"/>
      <c r="J200" s="110"/>
      <c r="K200" s="110"/>
      <c r="L200" s="110"/>
      <c r="M200" s="110"/>
      <c r="N200" s="110"/>
    </row>
    <row r="201" spans="1:14" ht="15">
      <c r="A201" s="25"/>
      <c r="B201" s="41" t="s">
        <v>66</v>
      </c>
      <c r="C201" s="111" t="s">
        <v>111</v>
      </c>
      <c r="D201" s="111"/>
      <c r="E201" s="42"/>
      <c r="F201" s="43" t="s">
        <v>68</v>
      </c>
      <c r="G201" s="112" t="s">
        <v>117</v>
      </c>
      <c r="H201" s="112"/>
      <c r="I201" s="112"/>
      <c r="J201" s="112"/>
      <c r="K201" s="112"/>
      <c r="L201" s="112"/>
      <c r="M201" s="112"/>
      <c r="N201" s="112"/>
    </row>
    <row r="202" spans="1:14" ht="15">
      <c r="A202" s="25"/>
      <c r="B202" s="41" t="s">
        <v>70</v>
      </c>
      <c r="C202" s="111" t="s">
        <v>113</v>
      </c>
      <c r="D202" s="111"/>
      <c r="E202" s="42"/>
      <c r="F202" s="43" t="s">
        <v>72</v>
      </c>
      <c r="G202" s="112" t="s">
        <v>119</v>
      </c>
      <c r="H202" s="112"/>
      <c r="I202" s="112"/>
      <c r="J202" s="112"/>
      <c r="K202" s="112"/>
      <c r="L202" s="112"/>
      <c r="M202" s="112"/>
      <c r="N202" s="112"/>
    </row>
    <row r="203" spans="1:14" ht="12.75">
      <c r="A203" s="25"/>
      <c r="B203" s="113" t="s">
        <v>74</v>
      </c>
      <c r="C203" s="113"/>
      <c r="D203" s="113"/>
      <c r="E203" s="44"/>
      <c r="F203" s="114" t="s">
        <v>74</v>
      </c>
      <c r="G203" s="114"/>
      <c r="H203" s="114"/>
      <c r="I203" s="114"/>
      <c r="J203" s="114"/>
      <c r="K203" s="114"/>
      <c r="L203" s="114"/>
      <c r="M203" s="114"/>
      <c r="N203" s="114"/>
    </row>
    <row r="204" spans="1:14" ht="15">
      <c r="A204" s="25"/>
      <c r="B204" s="45" t="s">
        <v>75</v>
      </c>
      <c r="C204" s="111" t="str">
        <f>C201</f>
        <v>Karjalainen Niklas</v>
      </c>
      <c r="D204" s="111"/>
      <c r="E204" s="42"/>
      <c r="F204" s="46" t="s">
        <v>75</v>
      </c>
      <c r="G204" s="112" t="str">
        <f>G201</f>
        <v>Kauppinen Arto</v>
      </c>
      <c r="H204" s="112"/>
      <c r="I204" s="112"/>
      <c r="J204" s="112"/>
      <c r="K204" s="112"/>
      <c r="L204" s="112"/>
      <c r="M204" s="112"/>
      <c r="N204" s="112"/>
    </row>
    <row r="205" spans="1:14" ht="15">
      <c r="A205" s="25"/>
      <c r="B205" s="47" t="s">
        <v>75</v>
      </c>
      <c r="C205" s="115" t="str">
        <f>C202</f>
        <v>Åvist Aapo</v>
      </c>
      <c r="D205" s="115"/>
      <c r="E205" s="48"/>
      <c r="F205" s="49" t="s">
        <v>75</v>
      </c>
      <c r="G205" s="116" t="str">
        <f>G202</f>
        <v>Tuuttila Tapio</v>
      </c>
      <c r="H205" s="116"/>
      <c r="I205" s="116"/>
      <c r="J205" s="116"/>
      <c r="K205" s="116"/>
      <c r="L205" s="116"/>
      <c r="M205" s="116"/>
      <c r="N205" s="116"/>
    </row>
    <row r="206" spans="1:14" ht="12.75">
      <c r="A206" s="25"/>
      <c r="B206" s="31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37"/>
    </row>
    <row r="207" spans="1:14" ht="15">
      <c r="A207" s="25"/>
      <c r="B207" s="50" t="s">
        <v>76</v>
      </c>
      <c r="C207" s="25"/>
      <c r="D207" s="25"/>
      <c r="E207" s="25"/>
      <c r="F207" s="51">
        <v>1</v>
      </c>
      <c r="G207" s="51">
        <v>2</v>
      </c>
      <c r="H207" s="51">
        <v>3</v>
      </c>
      <c r="I207" s="51">
        <v>4</v>
      </c>
      <c r="J207" s="51">
        <v>5</v>
      </c>
      <c r="K207" s="117" t="s">
        <v>7</v>
      </c>
      <c r="L207" s="117"/>
      <c r="M207" s="51" t="s">
        <v>77</v>
      </c>
      <c r="N207" s="51" t="s">
        <v>78</v>
      </c>
    </row>
    <row r="208" spans="1:14" ht="15">
      <c r="A208" s="25"/>
      <c r="B208" s="52" t="s">
        <v>79</v>
      </c>
      <c r="C208" s="118" t="str">
        <f>IF(C201&gt;"",C201&amp;" - "&amp;G201,"")</f>
        <v>Karjalainen Niklas - Kauppinen Arto</v>
      </c>
      <c r="D208" s="118"/>
      <c r="E208" s="54"/>
      <c r="F208" s="55">
        <v>-7</v>
      </c>
      <c r="G208" s="55">
        <v>-7</v>
      </c>
      <c r="H208" s="55">
        <v>11</v>
      </c>
      <c r="I208" s="55">
        <v>-8</v>
      </c>
      <c r="J208" s="56"/>
      <c r="K208" s="57">
        <f>IF(ISBLANK(F208),"",COUNTIF(F208:J208,"&gt;=0"))</f>
        <v>1</v>
      </c>
      <c r="L208" s="58">
        <f>IF(ISBLANK(F208),"",IF(LEFT(F208)="-",1,0)+IF(LEFT(G208)="-",1,0)+IF(LEFT(H208)="-",1,0)+IF(LEFT(I208)="-",1,0)+IF(LEFT(J208)="-",1,0))</f>
        <v>3</v>
      </c>
      <c r="M208" s="59">
        <f>IF(K208=3,1,"")</f>
      </c>
      <c r="N208" s="60">
        <f>IF(L208=3,1,"")</f>
        <v>1</v>
      </c>
    </row>
    <row r="209" spans="1:14" ht="15">
      <c r="A209" s="25"/>
      <c r="B209" s="52" t="s">
        <v>80</v>
      </c>
      <c r="C209" s="118" t="str">
        <f>IF(C202&gt;"",C202&amp;" - "&amp;G202,"")</f>
        <v>Åvist Aapo - Tuuttila Tapio</v>
      </c>
      <c r="D209" s="118"/>
      <c r="E209" s="54"/>
      <c r="F209" s="55">
        <v>3</v>
      </c>
      <c r="G209" s="55">
        <v>9</v>
      </c>
      <c r="H209" s="55">
        <v>-3</v>
      </c>
      <c r="I209" s="55">
        <v>-9</v>
      </c>
      <c r="J209" s="61">
        <v>8</v>
      </c>
      <c r="K209" s="62">
        <f>IF(ISBLANK(F209),"",COUNTIF(F209:J209,"&gt;=0"))</f>
        <v>3</v>
      </c>
      <c r="L209" s="63">
        <f>IF(ISBLANK(F209),"",IF(LEFT(F209)="-",1,0)+IF(LEFT(G209)="-",1,0)+IF(LEFT(H209)="-",1,0)+IF(LEFT(I209)="-",1,0)+IF(LEFT(J209)="-",1,0))</f>
        <v>2</v>
      </c>
      <c r="M209" s="64">
        <f>IF(K209=3,1,"")</f>
        <v>1</v>
      </c>
      <c r="N209" s="65">
        <f>IF(L209=3,1,"")</f>
      </c>
    </row>
    <row r="210" spans="1:14" ht="12.75">
      <c r="A210" s="25"/>
      <c r="B210" s="66" t="s">
        <v>81</v>
      </c>
      <c r="C210" s="53" t="str">
        <f>IF(C204&gt;"",C204&amp;" / "&amp;C205,"")</f>
        <v>Karjalainen Niklas / Åvist Aapo</v>
      </c>
      <c r="D210" s="53" t="str">
        <f>IF(G204&gt;"",G204&amp;" / "&amp;G205,"")</f>
        <v>Kauppinen Arto / Tuuttila Tapio</v>
      </c>
      <c r="E210" s="67"/>
      <c r="F210" s="55">
        <v>-5</v>
      </c>
      <c r="G210" s="55">
        <v>10</v>
      </c>
      <c r="H210" s="55">
        <v>-7</v>
      </c>
      <c r="I210" s="55">
        <v>-5</v>
      </c>
      <c r="J210" s="61"/>
      <c r="K210" s="62">
        <f>IF(ISBLANK(F210),"",COUNTIF(F210:J210,"&gt;=0"))</f>
        <v>1</v>
      </c>
      <c r="L210" s="63">
        <f>IF(ISBLANK(F210),"",IF(LEFT(F210)="-",1,0)+IF(LEFT(G210)="-",1,0)+IF(LEFT(H210)="-",1,0)+IF(LEFT(I210)="-",1,0)+IF(LEFT(J210)="-",1,0))</f>
        <v>3</v>
      </c>
      <c r="M210" s="64">
        <f>IF(K210=3,1,"")</f>
      </c>
      <c r="N210" s="65">
        <f>IF(L210=3,1,"")</f>
        <v>1</v>
      </c>
    </row>
    <row r="211" spans="1:14" ht="15">
      <c r="A211" s="25"/>
      <c r="B211" s="52" t="s">
        <v>82</v>
      </c>
      <c r="C211" s="118" t="str">
        <f>IF(C201&gt;"",C201&amp;" - "&amp;G202,"")</f>
        <v>Karjalainen Niklas - Tuuttila Tapio</v>
      </c>
      <c r="D211" s="118"/>
      <c r="E211" s="54"/>
      <c r="F211" s="55"/>
      <c r="G211" s="55"/>
      <c r="H211" s="55"/>
      <c r="I211" s="55"/>
      <c r="J211" s="61"/>
      <c r="K211" s="62">
        <f>IF(ISBLANK(F211),"",COUNTIF(F211:J211,"&gt;=0"))</f>
      </c>
      <c r="L211" s="63">
        <f>IF(ISBLANK(F211),"",IF(LEFT(F211)="-",1,0)+IF(LEFT(G211)="-",1,0)+IF(LEFT(H211)="-",1,0)+IF(LEFT(I211)="-",1,0)+IF(LEFT(J211)="-",1,0))</f>
      </c>
      <c r="M211" s="64">
        <f>IF(K211=3,1,"")</f>
      </c>
      <c r="N211" s="65">
        <f>IF(L211=3,1,"")</f>
      </c>
    </row>
    <row r="212" spans="1:14" ht="15">
      <c r="A212" s="25"/>
      <c r="B212" s="52" t="s">
        <v>83</v>
      </c>
      <c r="C212" s="118" t="str">
        <f>IF(C202&gt;"",C202&amp;" - "&amp;G201,"")</f>
        <v>Åvist Aapo - Kauppinen Arto</v>
      </c>
      <c r="D212" s="118"/>
      <c r="E212" s="54"/>
      <c r="F212" s="55"/>
      <c r="G212" s="55"/>
      <c r="H212" s="55"/>
      <c r="I212" s="55"/>
      <c r="J212" s="61"/>
      <c r="K212" s="68">
        <f>IF(ISBLANK(F212),"",COUNTIF(F212:J212,"&gt;=0"))</f>
      </c>
      <c r="L212" s="69">
        <f>IF(ISBLANK(F212),"",IF(LEFT(F212)="-",1,0)+IF(LEFT(G212)="-",1,0)+IF(LEFT(H212)="-",1,0)+IF(LEFT(I212)="-",1,0)+IF(LEFT(J212)="-",1,0))</f>
      </c>
      <c r="M212" s="70">
        <f>IF(K212=3,1,"")</f>
      </c>
      <c r="N212" s="71">
        <f>IF(L212=3,1,"")</f>
      </c>
    </row>
    <row r="213" spans="1:14" ht="18.75">
      <c r="A213" s="25"/>
      <c r="B213" s="72"/>
      <c r="C213" s="73"/>
      <c r="D213" s="73"/>
      <c r="E213" s="73"/>
      <c r="F213" s="74"/>
      <c r="G213" s="74"/>
      <c r="H213" s="75"/>
      <c r="I213" s="119" t="s">
        <v>84</v>
      </c>
      <c r="J213" s="119"/>
      <c r="K213" s="76">
        <f>COUNTIF(K208:K212,"=3")</f>
        <v>1</v>
      </c>
      <c r="L213" s="77">
        <f>COUNTIF(L208:L212,"=3")</f>
        <v>2</v>
      </c>
      <c r="M213" s="78">
        <f>SUM(M208:M212)</f>
        <v>1</v>
      </c>
      <c r="N213" s="79">
        <f>SUM(N208:N212)</f>
        <v>2</v>
      </c>
    </row>
    <row r="214" spans="1:14" ht="15">
      <c r="A214" s="25"/>
      <c r="B214" s="80" t="s">
        <v>85</v>
      </c>
      <c r="C214" s="73"/>
      <c r="D214" s="73"/>
      <c r="E214" s="73"/>
      <c r="F214" s="73"/>
      <c r="G214" s="73"/>
      <c r="H214" s="73"/>
      <c r="I214" s="73"/>
      <c r="J214" s="73"/>
      <c r="K214" s="25"/>
      <c r="L214" s="25"/>
      <c r="M214" s="25"/>
      <c r="N214" s="37"/>
    </row>
    <row r="215" spans="1:14" ht="15">
      <c r="A215" s="25"/>
      <c r="B215" s="81" t="s">
        <v>86</v>
      </c>
      <c r="C215" s="82"/>
      <c r="D215" s="83" t="s">
        <v>87</v>
      </c>
      <c r="E215" s="82"/>
      <c r="F215" s="83" t="s">
        <v>36</v>
      </c>
      <c r="G215" s="83"/>
      <c r="H215" s="84"/>
      <c r="I215" s="25"/>
      <c r="J215" s="120" t="s">
        <v>88</v>
      </c>
      <c r="K215" s="120"/>
      <c r="L215" s="120"/>
      <c r="M215" s="120"/>
      <c r="N215" s="120"/>
    </row>
    <row r="216" spans="1:14" ht="21">
      <c r="A216" s="25"/>
      <c r="B216" s="121"/>
      <c r="C216" s="121"/>
      <c r="D216" s="121"/>
      <c r="E216" s="85"/>
      <c r="F216" s="122"/>
      <c r="G216" s="122"/>
      <c r="H216" s="122"/>
      <c r="I216" s="122"/>
      <c r="J216" s="123">
        <f>IF(M213=3,C200,IF(N213=3,G200,""))</f>
      </c>
      <c r="K216" s="123"/>
      <c r="L216" s="123"/>
      <c r="M216" s="123"/>
      <c r="N216" s="123"/>
    </row>
    <row r="217" spans="1:14" ht="12.75">
      <c r="A217" s="25"/>
      <c r="B217" s="86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8"/>
    </row>
    <row r="219" spans="1:14" ht="12.75">
      <c r="A219" s="25"/>
      <c r="B219" s="26"/>
      <c r="C219" s="27"/>
      <c r="D219" s="27"/>
      <c r="E219" s="27"/>
      <c r="F219" s="28"/>
      <c r="G219" s="29" t="s">
        <v>57</v>
      </c>
      <c r="H219" s="30"/>
      <c r="I219" s="108" t="s">
        <v>0</v>
      </c>
      <c r="J219" s="108"/>
      <c r="K219" s="108"/>
      <c r="L219" s="108"/>
      <c r="M219" s="108"/>
      <c r="N219" s="108"/>
    </row>
    <row r="220" spans="1:14" ht="15">
      <c r="A220" s="25"/>
      <c r="B220" s="31"/>
      <c r="C220" s="32" t="s">
        <v>58</v>
      </c>
      <c r="D220" s="32"/>
      <c r="E220" s="25"/>
      <c r="F220" s="33"/>
      <c r="G220" s="29" t="s">
        <v>59</v>
      </c>
      <c r="H220" s="34"/>
      <c r="I220" s="108" t="s">
        <v>12</v>
      </c>
      <c r="J220" s="108"/>
      <c r="K220" s="108"/>
      <c r="L220" s="108"/>
      <c r="M220" s="108"/>
      <c r="N220" s="108"/>
    </row>
    <row r="221" spans="1:14" ht="15.75">
      <c r="A221" s="25"/>
      <c r="B221" s="31"/>
      <c r="C221" s="35" t="s">
        <v>60</v>
      </c>
      <c r="D221" s="35"/>
      <c r="E221" s="25"/>
      <c r="F221" s="33"/>
      <c r="G221" s="29" t="s">
        <v>61</v>
      </c>
      <c r="H221" s="34"/>
      <c r="I221" s="108" t="s">
        <v>97</v>
      </c>
      <c r="J221" s="108"/>
      <c r="K221" s="108"/>
      <c r="L221" s="108"/>
      <c r="M221" s="108"/>
      <c r="N221" s="108"/>
    </row>
    <row r="222" spans="1:14" ht="15.75">
      <c r="A222" s="25"/>
      <c r="B222" s="31"/>
      <c r="C222" s="25" t="s">
        <v>62</v>
      </c>
      <c r="D222" s="35"/>
      <c r="E222" s="25"/>
      <c r="F222" s="33"/>
      <c r="G222" s="29" t="s">
        <v>63</v>
      </c>
      <c r="H222" s="34"/>
      <c r="I222" s="108">
        <v>45431</v>
      </c>
      <c r="J222" s="108"/>
      <c r="K222" s="108"/>
      <c r="L222" s="108"/>
      <c r="M222" s="108"/>
      <c r="N222" s="108"/>
    </row>
    <row r="223" spans="1:14" ht="12.75">
      <c r="A223" s="25"/>
      <c r="B223" s="31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37"/>
    </row>
    <row r="224" spans="1:14" ht="12.75">
      <c r="A224" s="25"/>
      <c r="B224" s="38" t="s">
        <v>64</v>
      </c>
      <c r="C224" s="109" t="s">
        <v>131</v>
      </c>
      <c r="D224" s="109"/>
      <c r="E224" s="39"/>
      <c r="F224" s="40" t="s">
        <v>65</v>
      </c>
      <c r="G224" s="110" t="s">
        <v>106</v>
      </c>
      <c r="H224" s="110"/>
      <c r="I224" s="110"/>
      <c r="J224" s="110"/>
      <c r="K224" s="110"/>
      <c r="L224" s="110"/>
      <c r="M224" s="110"/>
      <c r="N224" s="110"/>
    </row>
    <row r="225" spans="1:14" ht="15">
      <c r="A225" s="25"/>
      <c r="B225" s="41" t="s">
        <v>66</v>
      </c>
      <c r="C225" s="111" t="s">
        <v>115</v>
      </c>
      <c r="D225" s="111"/>
      <c r="E225" s="42"/>
      <c r="F225" s="43" t="s">
        <v>68</v>
      </c>
      <c r="G225" s="112" t="s">
        <v>118</v>
      </c>
      <c r="H225" s="112"/>
      <c r="I225" s="112"/>
      <c r="J225" s="112"/>
      <c r="K225" s="112"/>
      <c r="L225" s="112"/>
      <c r="M225" s="112"/>
      <c r="N225" s="112"/>
    </row>
    <row r="226" spans="1:14" ht="15">
      <c r="A226" s="25"/>
      <c r="B226" s="41" t="s">
        <v>70</v>
      </c>
      <c r="C226" s="111" t="s">
        <v>116</v>
      </c>
      <c r="D226" s="111"/>
      <c r="E226" s="42"/>
      <c r="F226" s="43" t="s">
        <v>72</v>
      </c>
      <c r="G226" s="112" t="s">
        <v>120</v>
      </c>
      <c r="H226" s="112"/>
      <c r="I226" s="112"/>
      <c r="J226" s="112"/>
      <c r="K226" s="112"/>
      <c r="L226" s="112"/>
      <c r="M226" s="112"/>
      <c r="N226" s="112"/>
    </row>
    <row r="227" spans="1:14" ht="12.75">
      <c r="A227" s="25"/>
      <c r="B227" s="113" t="s">
        <v>74</v>
      </c>
      <c r="C227" s="113"/>
      <c r="D227" s="113"/>
      <c r="E227" s="44"/>
      <c r="F227" s="114" t="s">
        <v>74</v>
      </c>
      <c r="G227" s="114"/>
      <c r="H227" s="114"/>
      <c r="I227" s="114"/>
      <c r="J227" s="114"/>
      <c r="K227" s="114"/>
      <c r="L227" s="114"/>
      <c r="M227" s="114"/>
      <c r="N227" s="114"/>
    </row>
    <row r="228" spans="1:14" ht="15">
      <c r="A228" s="25"/>
      <c r="B228" s="45" t="s">
        <v>75</v>
      </c>
      <c r="C228" s="111" t="str">
        <f>C225</f>
        <v>Arvola Juha</v>
      </c>
      <c r="D228" s="111"/>
      <c r="E228" s="42"/>
      <c r="F228" s="46" t="s">
        <v>75</v>
      </c>
      <c r="G228" s="112" t="str">
        <f>G225</f>
        <v>Niskala Juha</v>
      </c>
      <c r="H228" s="112"/>
      <c r="I228" s="112"/>
      <c r="J228" s="112"/>
      <c r="K228" s="112"/>
      <c r="L228" s="112"/>
      <c r="M228" s="112"/>
      <c r="N228" s="112"/>
    </row>
    <row r="229" spans="1:14" ht="15">
      <c r="A229" s="25"/>
      <c r="B229" s="47" t="s">
        <v>75</v>
      </c>
      <c r="C229" s="115" t="str">
        <f>C226</f>
        <v>Lassila Raimo</v>
      </c>
      <c r="D229" s="115"/>
      <c r="E229" s="48"/>
      <c r="F229" s="49" t="s">
        <v>75</v>
      </c>
      <c r="G229" s="116" t="str">
        <f>G226</f>
        <v>Tiuraniemi Tomi</v>
      </c>
      <c r="H229" s="116"/>
      <c r="I229" s="116"/>
      <c r="J229" s="116"/>
      <c r="K229" s="116"/>
      <c r="L229" s="116"/>
      <c r="M229" s="116"/>
      <c r="N229" s="116"/>
    </row>
    <row r="230" spans="1:14" ht="12.75">
      <c r="A230" s="25"/>
      <c r="B230" s="31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37"/>
    </row>
    <row r="231" spans="1:14" ht="15">
      <c r="A231" s="25"/>
      <c r="B231" s="50" t="s">
        <v>76</v>
      </c>
      <c r="C231" s="25"/>
      <c r="D231" s="25"/>
      <c r="E231" s="25"/>
      <c r="F231" s="51">
        <v>1</v>
      </c>
      <c r="G231" s="51">
        <v>2</v>
      </c>
      <c r="H231" s="51">
        <v>3</v>
      </c>
      <c r="I231" s="51">
        <v>4</v>
      </c>
      <c r="J231" s="51">
        <v>5</v>
      </c>
      <c r="K231" s="117" t="s">
        <v>7</v>
      </c>
      <c r="L231" s="117"/>
      <c r="M231" s="51" t="s">
        <v>77</v>
      </c>
      <c r="N231" s="51" t="s">
        <v>78</v>
      </c>
    </row>
    <row r="232" spans="1:14" ht="15">
      <c r="A232" s="25"/>
      <c r="B232" s="52" t="s">
        <v>79</v>
      </c>
      <c r="C232" s="118" t="str">
        <f>IF(C225&gt;"",C225&amp;" - "&amp;G225,"")</f>
        <v>Arvola Juha - Niskala Juha</v>
      </c>
      <c r="D232" s="118"/>
      <c r="E232" s="54"/>
      <c r="F232" s="55">
        <v>7</v>
      </c>
      <c r="G232" s="55">
        <v>8</v>
      </c>
      <c r="H232" s="55">
        <v>-13</v>
      </c>
      <c r="I232" s="55">
        <v>-11</v>
      </c>
      <c r="J232" s="56">
        <v>8</v>
      </c>
      <c r="K232" s="57">
        <f>IF(ISBLANK(F232),"",COUNTIF(F232:J232,"&gt;=0"))</f>
        <v>3</v>
      </c>
      <c r="L232" s="58">
        <f>IF(ISBLANK(F232),"",IF(LEFT(F232)="-",1,0)+IF(LEFT(G232)="-",1,0)+IF(LEFT(H232)="-",1,0)+IF(LEFT(I232)="-",1,0)+IF(LEFT(J232)="-",1,0))</f>
        <v>2</v>
      </c>
      <c r="M232" s="59">
        <f>IF(K232=3,1,"")</f>
        <v>1</v>
      </c>
      <c r="N232" s="60">
        <f>IF(L232=3,1,"")</f>
      </c>
    </row>
    <row r="233" spans="1:14" ht="15">
      <c r="A233" s="25"/>
      <c r="B233" s="52" t="s">
        <v>80</v>
      </c>
      <c r="C233" s="118" t="str">
        <f>IF(C226&gt;"",C226&amp;" - "&amp;G226,"")</f>
        <v>Lassila Raimo - Tiuraniemi Tomi</v>
      </c>
      <c r="D233" s="118"/>
      <c r="E233" s="54"/>
      <c r="F233" s="55">
        <v>10</v>
      </c>
      <c r="G233" s="55">
        <v>-8</v>
      </c>
      <c r="H233" s="55">
        <v>9</v>
      </c>
      <c r="I233" s="55">
        <v>10</v>
      </c>
      <c r="J233" s="61"/>
      <c r="K233" s="62">
        <f>IF(ISBLANK(F233),"",COUNTIF(F233:J233,"&gt;=0"))</f>
        <v>3</v>
      </c>
      <c r="L233" s="63">
        <f>IF(ISBLANK(F233),"",IF(LEFT(F233)="-",1,0)+IF(LEFT(G233)="-",1,0)+IF(LEFT(H233)="-",1,0)+IF(LEFT(I233)="-",1,0)+IF(LEFT(J233)="-",1,0))</f>
        <v>1</v>
      </c>
      <c r="M233" s="64">
        <f>IF(K233=3,1,"")</f>
        <v>1</v>
      </c>
      <c r="N233" s="65">
        <f>IF(L233=3,1,"")</f>
      </c>
    </row>
    <row r="234" spans="1:14" ht="12.75">
      <c r="A234" s="25"/>
      <c r="B234" s="66" t="s">
        <v>81</v>
      </c>
      <c r="C234" s="53" t="str">
        <f>IF(C228&gt;"",C228&amp;" / "&amp;C229,"")</f>
        <v>Arvola Juha / Lassila Raimo</v>
      </c>
      <c r="D234" s="53" t="str">
        <f>IF(G228&gt;"",G228&amp;" / "&amp;G229,"")</f>
        <v>Niskala Juha / Tiuraniemi Tomi</v>
      </c>
      <c r="E234" s="67"/>
      <c r="F234" s="55">
        <v>-5</v>
      </c>
      <c r="G234" s="55">
        <v>-10</v>
      </c>
      <c r="H234" s="55">
        <v>-9</v>
      </c>
      <c r="I234" s="55"/>
      <c r="J234" s="61"/>
      <c r="K234" s="62">
        <f>IF(ISBLANK(F234),"",COUNTIF(F234:J234,"&gt;=0"))</f>
        <v>0</v>
      </c>
      <c r="L234" s="63">
        <f>IF(ISBLANK(F234),"",IF(LEFT(F234)="-",1,0)+IF(LEFT(G234)="-",1,0)+IF(LEFT(H234)="-",1,0)+IF(LEFT(I234)="-",1,0)+IF(LEFT(J234)="-",1,0))</f>
        <v>3</v>
      </c>
      <c r="M234" s="64">
        <f>IF(K234=3,1,"")</f>
      </c>
      <c r="N234" s="65">
        <f>IF(L234=3,1,"")</f>
        <v>1</v>
      </c>
    </row>
    <row r="235" spans="1:14" ht="15">
      <c r="A235" s="25"/>
      <c r="B235" s="52" t="s">
        <v>82</v>
      </c>
      <c r="C235" s="118" t="str">
        <f>IF(C225&gt;"",C225&amp;" - "&amp;G226,"")</f>
        <v>Arvola Juha - Tiuraniemi Tomi</v>
      </c>
      <c r="D235" s="118"/>
      <c r="E235" s="54"/>
      <c r="F235" s="55"/>
      <c r="G235" s="55"/>
      <c r="H235" s="55"/>
      <c r="I235" s="55"/>
      <c r="J235" s="61"/>
      <c r="K235" s="62">
        <f>IF(ISBLANK(F235),"",COUNTIF(F235:J235,"&gt;=0"))</f>
      </c>
      <c r="L235" s="63">
        <f>IF(ISBLANK(F235),"",IF(LEFT(F235)="-",1,0)+IF(LEFT(G235)="-",1,0)+IF(LEFT(H235)="-",1,0)+IF(LEFT(I235)="-",1,0)+IF(LEFT(J235)="-",1,0))</f>
      </c>
      <c r="M235" s="64">
        <f>IF(K235=3,1,"")</f>
      </c>
      <c r="N235" s="65">
        <f>IF(L235=3,1,"")</f>
      </c>
    </row>
    <row r="236" spans="1:14" ht="15">
      <c r="A236" s="25"/>
      <c r="B236" s="52" t="s">
        <v>83</v>
      </c>
      <c r="C236" s="118" t="str">
        <f>IF(C226&gt;"",C226&amp;" - "&amp;G225,"")</f>
        <v>Lassila Raimo - Niskala Juha</v>
      </c>
      <c r="D236" s="118"/>
      <c r="E236" s="54"/>
      <c r="F236" s="55"/>
      <c r="G236" s="55"/>
      <c r="H236" s="55"/>
      <c r="I236" s="55"/>
      <c r="J236" s="61"/>
      <c r="K236" s="68">
        <f>IF(ISBLANK(F236),"",COUNTIF(F236:J236,"&gt;=0"))</f>
      </c>
      <c r="L236" s="69">
        <f>IF(ISBLANK(F236),"",IF(LEFT(F236)="-",1,0)+IF(LEFT(G236)="-",1,0)+IF(LEFT(H236)="-",1,0)+IF(LEFT(I236)="-",1,0)+IF(LEFT(J236)="-",1,0))</f>
      </c>
      <c r="M236" s="70">
        <f>IF(K236=3,1,"")</f>
      </c>
      <c r="N236" s="71">
        <f>IF(L236=3,1,"")</f>
      </c>
    </row>
    <row r="237" spans="1:14" ht="18.75">
      <c r="A237" s="25"/>
      <c r="B237" s="72"/>
      <c r="C237" s="73"/>
      <c r="D237" s="73"/>
      <c r="E237" s="73"/>
      <c r="F237" s="74"/>
      <c r="G237" s="74"/>
      <c r="H237" s="75"/>
      <c r="I237" s="119" t="s">
        <v>84</v>
      </c>
      <c r="J237" s="119"/>
      <c r="K237" s="76">
        <f>COUNTIF(K232:K236,"=3")</f>
        <v>2</v>
      </c>
      <c r="L237" s="77">
        <f>COUNTIF(L232:L236,"=3")</f>
        <v>1</v>
      </c>
      <c r="M237" s="78">
        <f>SUM(M232:M236)</f>
        <v>2</v>
      </c>
      <c r="N237" s="79">
        <f>SUM(N232:N236)</f>
        <v>1</v>
      </c>
    </row>
    <row r="238" spans="1:14" ht="15">
      <c r="A238" s="25"/>
      <c r="B238" s="80" t="s">
        <v>85</v>
      </c>
      <c r="C238" s="73"/>
      <c r="D238" s="73"/>
      <c r="E238" s="73"/>
      <c r="F238" s="73"/>
      <c r="G238" s="73"/>
      <c r="H238" s="73"/>
      <c r="I238" s="73"/>
      <c r="J238" s="73"/>
      <c r="K238" s="25"/>
      <c r="L238" s="25"/>
      <c r="M238" s="25"/>
      <c r="N238" s="37"/>
    </row>
    <row r="239" spans="1:14" ht="15">
      <c r="A239" s="25"/>
      <c r="B239" s="81" t="s">
        <v>86</v>
      </c>
      <c r="C239" s="82"/>
      <c r="D239" s="83" t="s">
        <v>87</v>
      </c>
      <c r="E239" s="82"/>
      <c r="F239" s="83" t="s">
        <v>36</v>
      </c>
      <c r="G239" s="83"/>
      <c r="H239" s="84"/>
      <c r="I239" s="25"/>
      <c r="J239" s="120" t="s">
        <v>88</v>
      </c>
      <c r="K239" s="120"/>
      <c r="L239" s="120"/>
      <c r="M239" s="120"/>
      <c r="N239" s="120"/>
    </row>
    <row r="240" spans="1:14" ht="21">
      <c r="A240" s="25"/>
      <c r="B240" s="121"/>
      <c r="C240" s="121"/>
      <c r="D240" s="121"/>
      <c r="E240" s="85"/>
      <c r="F240" s="122"/>
      <c r="G240" s="122"/>
      <c r="H240" s="122"/>
      <c r="I240" s="122"/>
      <c r="J240" s="123">
        <f>IF(M237=3,C224,IF(N237=3,G224,""))</f>
      </c>
      <c r="K240" s="123"/>
      <c r="L240" s="123"/>
      <c r="M240" s="123"/>
      <c r="N240" s="123"/>
    </row>
    <row r="241" spans="1:14" ht="12.75">
      <c r="A241" s="25"/>
      <c r="B241" s="86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8"/>
    </row>
  </sheetData>
  <sheetProtection selectLockedCells="1" selectUnlockedCells="1"/>
  <mergeCells count="260">
    <mergeCell ref="C233:D233"/>
    <mergeCell ref="C235:D235"/>
    <mergeCell ref="C236:D236"/>
    <mergeCell ref="I237:J237"/>
    <mergeCell ref="J239:N239"/>
    <mergeCell ref="B240:D240"/>
    <mergeCell ref="F240:I240"/>
    <mergeCell ref="J240:N240"/>
    <mergeCell ref="C228:D228"/>
    <mergeCell ref="G228:N228"/>
    <mergeCell ref="C229:D229"/>
    <mergeCell ref="G229:N229"/>
    <mergeCell ref="K231:L231"/>
    <mergeCell ref="C232:D232"/>
    <mergeCell ref="C225:D225"/>
    <mergeCell ref="G225:N225"/>
    <mergeCell ref="C226:D226"/>
    <mergeCell ref="G226:N226"/>
    <mergeCell ref="B227:D227"/>
    <mergeCell ref="F227:N227"/>
    <mergeCell ref="I219:N219"/>
    <mergeCell ref="I220:N220"/>
    <mergeCell ref="I221:N221"/>
    <mergeCell ref="I222:N222"/>
    <mergeCell ref="C224:D224"/>
    <mergeCell ref="G224:N224"/>
    <mergeCell ref="C209:D209"/>
    <mergeCell ref="C211:D211"/>
    <mergeCell ref="C212:D212"/>
    <mergeCell ref="I213:J213"/>
    <mergeCell ref="J215:N215"/>
    <mergeCell ref="B216:D216"/>
    <mergeCell ref="F216:I216"/>
    <mergeCell ref="J216:N216"/>
    <mergeCell ref="C204:D204"/>
    <mergeCell ref="G204:N204"/>
    <mergeCell ref="C205:D205"/>
    <mergeCell ref="G205:N205"/>
    <mergeCell ref="K207:L207"/>
    <mergeCell ref="C208:D208"/>
    <mergeCell ref="C201:D201"/>
    <mergeCell ref="G201:N201"/>
    <mergeCell ref="C202:D202"/>
    <mergeCell ref="G202:N202"/>
    <mergeCell ref="B203:D203"/>
    <mergeCell ref="F203:N203"/>
    <mergeCell ref="I195:N195"/>
    <mergeCell ref="I196:N196"/>
    <mergeCell ref="I197:N197"/>
    <mergeCell ref="I198:N198"/>
    <mergeCell ref="C200:D200"/>
    <mergeCell ref="G200:N200"/>
    <mergeCell ref="C185:D185"/>
    <mergeCell ref="C187:D187"/>
    <mergeCell ref="C188:D188"/>
    <mergeCell ref="I189:J189"/>
    <mergeCell ref="J191:N191"/>
    <mergeCell ref="B192:D192"/>
    <mergeCell ref="F192:I192"/>
    <mergeCell ref="J192:N192"/>
    <mergeCell ref="C180:D180"/>
    <mergeCell ref="G180:N180"/>
    <mergeCell ref="C181:D181"/>
    <mergeCell ref="G181:N181"/>
    <mergeCell ref="K183:L183"/>
    <mergeCell ref="C184:D184"/>
    <mergeCell ref="C177:D177"/>
    <mergeCell ref="G177:N177"/>
    <mergeCell ref="C178:D178"/>
    <mergeCell ref="G178:N178"/>
    <mergeCell ref="B179:D179"/>
    <mergeCell ref="F179:N179"/>
    <mergeCell ref="I171:N171"/>
    <mergeCell ref="I172:N172"/>
    <mergeCell ref="I173:N173"/>
    <mergeCell ref="I174:N174"/>
    <mergeCell ref="C176:D176"/>
    <mergeCell ref="G176:N176"/>
    <mergeCell ref="C161:D161"/>
    <mergeCell ref="C163:D163"/>
    <mergeCell ref="C164:D164"/>
    <mergeCell ref="I165:J165"/>
    <mergeCell ref="J167:N167"/>
    <mergeCell ref="B168:D168"/>
    <mergeCell ref="F168:I168"/>
    <mergeCell ref="J168:N168"/>
    <mergeCell ref="C156:D156"/>
    <mergeCell ref="G156:N156"/>
    <mergeCell ref="C157:D157"/>
    <mergeCell ref="G157:N157"/>
    <mergeCell ref="K159:L159"/>
    <mergeCell ref="C160:D160"/>
    <mergeCell ref="C153:D153"/>
    <mergeCell ref="G153:N153"/>
    <mergeCell ref="C154:D154"/>
    <mergeCell ref="G154:N154"/>
    <mergeCell ref="B155:D155"/>
    <mergeCell ref="F155:N155"/>
    <mergeCell ref="I147:N147"/>
    <mergeCell ref="I148:N148"/>
    <mergeCell ref="I149:N149"/>
    <mergeCell ref="I150:N150"/>
    <mergeCell ref="C152:D152"/>
    <mergeCell ref="G152:N152"/>
    <mergeCell ref="C137:D137"/>
    <mergeCell ref="C139:D139"/>
    <mergeCell ref="C140:D140"/>
    <mergeCell ref="I141:J141"/>
    <mergeCell ref="J143:N143"/>
    <mergeCell ref="B144:D144"/>
    <mergeCell ref="F144:I144"/>
    <mergeCell ref="J144:N144"/>
    <mergeCell ref="C132:D132"/>
    <mergeCell ref="G132:N132"/>
    <mergeCell ref="C133:D133"/>
    <mergeCell ref="G133:N133"/>
    <mergeCell ref="K135:L135"/>
    <mergeCell ref="C136:D136"/>
    <mergeCell ref="C129:D129"/>
    <mergeCell ref="G129:N129"/>
    <mergeCell ref="C130:D130"/>
    <mergeCell ref="G130:N130"/>
    <mergeCell ref="B131:D131"/>
    <mergeCell ref="F131:N131"/>
    <mergeCell ref="I123:N123"/>
    <mergeCell ref="I124:N124"/>
    <mergeCell ref="I125:N125"/>
    <mergeCell ref="I126:N126"/>
    <mergeCell ref="C128:D128"/>
    <mergeCell ref="G128:N128"/>
    <mergeCell ref="C113:D113"/>
    <mergeCell ref="C115:D115"/>
    <mergeCell ref="C116:D116"/>
    <mergeCell ref="I117:J117"/>
    <mergeCell ref="J119:N119"/>
    <mergeCell ref="B120:D120"/>
    <mergeCell ref="F120:I120"/>
    <mergeCell ref="J120:N120"/>
    <mergeCell ref="C108:D108"/>
    <mergeCell ref="G108:N108"/>
    <mergeCell ref="C109:D109"/>
    <mergeCell ref="G109:N109"/>
    <mergeCell ref="K111:L111"/>
    <mergeCell ref="C112:D112"/>
    <mergeCell ref="C105:D105"/>
    <mergeCell ref="G105:N105"/>
    <mergeCell ref="C106:D106"/>
    <mergeCell ref="G106:N106"/>
    <mergeCell ref="B107:D107"/>
    <mergeCell ref="F107:N107"/>
    <mergeCell ref="I99:N99"/>
    <mergeCell ref="I100:N100"/>
    <mergeCell ref="I101:N101"/>
    <mergeCell ref="I102:N102"/>
    <mergeCell ref="C104:D104"/>
    <mergeCell ref="G104:N104"/>
    <mergeCell ref="C89:D89"/>
    <mergeCell ref="C91:D91"/>
    <mergeCell ref="C92:D92"/>
    <mergeCell ref="I93:J93"/>
    <mergeCell ref="J95:N95"/>
    <mergeCell ref="B96:D96"/>
    <mergeCell ref="F96:I96"/>
    <mergeCell ref="J96:N96"/>
    <mergeCell ref="C84:D84"/>
    <mergeCell ref="G84:N84"/>
    <mergeCell ref="C85:D85"/>
    <mergeCell ref="G85:N85"/>
    <mergeCell ref="K87:L87"/>
    <mergeCell ref="C88:D88"/>
    <mergeCell ref="C81:D81"/>
    <mergeCell ref="G81:N81"/>
    <mergeCell ref="C82:D82"/>
    <mergeCell ref="G82:N82"/>
    <mergeCell ref="B83:D83"/>
    <mergeCell ref="F83:N83"/>
    <mergeCell ref="I75:N75"/>
    <mergeCell ref="I76:N76"/>
    <mergeCell ref="I77:N77"/>
    <mergeCell ref="I78:N78"/>
    <mergeCell ref="C80:D80"/>
    <mergeCell ref="G80:N80"/>
    <mergeCell ref="C65:D65"/>
    <mergeCell ref="C67:D67"/>
    <mergeCell ref="C68:D68"/>
    <mergeCell ref="I69:J69"/>
    <mergeCell ref="J71:N71"/>
    <mergeCell ref="B72:D72"/>
    <mergeCell ref="F72:I72"/>
    <mergeCell ref="J72:N72"/>
    <mergeCell ref="C60:D60"/>
    <mergeCell ref="G60:N60"/>
    <mergeCell ref="C61:D61"/>
    <mergeCell ref="G61:N61"/>
    <mergeCell ref="K63:L63"/>
    <mergeCell ref="C64:D64"/>
    <mergeCell ref="C57:D57"/>
    <mergeCell ref="G57:N57"/>
    <mergeCell ref="C58:D58"/>
    <mergeCell ref="G58:N58"/>
    <mergeCell ref="B59:D59"/>
    <mergeCell ref="F59:N59"/>
    <mergeCell ref="I51:N51"/>
    <mergeCell ref="I52:N52"/>
    <mergeCell ref="I53:N53"/>
    <mergeCell ref="I54:N54"/>
    <mergeCell ref="C56:D56"/>
    <mergeCell ref="G56:N56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Teemu 1. Oinas (Nokia)</cp:lastModifiedBy>
  <dcterms:modified xsi:type="dcterms:W3CDTF">2024-05-21T09:17:02Z</dcterms:modified>
  <cp:category/>
  <cp:version/>
  <cp:contentType/>
  <cp:contentStatus/>
</cp:coreProperties>
</file>